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 tabRatio="599"/>
  </bookViews>
  <sheets>
    <sheet name="Sheet1" sheetId="1" r:id="rId1"/>
  </sheets>
  <definedNames>
    <definedName name="_xlnm.Print_Titles" localSheetId="0">Sheet1!$A:$B</definedName>
    <definedName name="_xlnm.Print_Area" localSheetId="0">Sheet1!$A$1:$AU$69</definedName>
  </definedNames>
  <calcPr calcId="124519" fullCalcOnLoad="1"/>
</workbook>
</file>

<file path=xl/calcChain.xml><?xml version="1.0" encoding="utf-8"?>
<calcChain xmlns="http://schemas.openxmlformats.org/spreadsheetml/2006/main">
  <c r="AF56" i="1"/>
  <c r="AF61"/>
  <c r="AF64"/>
  <c r="AG56"/>
  <c r="AG61"/>
  <c r="AG64"/>
  <c r="AH56"/>
  <c r="AH61"/>
  <c r="AH64" s="1"/>
  <c r="AI56"/>
  <c r="AI61"/>
  <c r="AI64" s="1"/>
  <c r="AJ56"/>
  <c r="AJ61"/>
  <c r="AJ64" s="1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F56"/>
  <c r="I56"/>
  <c r="E56"/>
  <c r="G56"/>
  <c r="C56"/>
  <c r="H56"/>
  <c r="J56"/>
  <c r="J57"/>
  <c r="J58"/>
  <c r="J59"/>
  <c r="J60"/>
  <c r="F61"/>
  <c r="I61"/>
  <c r="J61" s="1"/>
  <c r="J77" s="1"/>
  <c r="E61"/>
  <c r="G61"/>
  <c r="G64" s="1"/>
  <c r="C61"/>
  <c r="H61"/>
  <c r="H64" s="1"/>
  <c r="J62"/>
  <c r="J63"/>
  <c r="F64"/>
  <c r="E64"/>
  <c r="C64"/>
  <c r="J14"/>
  <c r="T64"/>
  <c r="V64"/>
  <c r="O56"/>
  <c r="O61"/>
  <c r="O64"/>
  <c r="S61"/>
  <c r="S56"/>
  <c r="S64" s="1"/>
  <c r="S79" s="1"/>
  <c r="R64"/>
  <c r="AL64"/>
  <c r="AQ56"/>
  <c r="AQ61"/>
  <c r="AQ64" s="1"/>
  <c r="AO61"/>
  <c r="AO56"/>
  <c r="AO64"/>
  <c r="AP56"/>
  <c r="AP61"/>
  <c r="AP64" s="1"/>
  <c r="AR61"/>
  <c r="AR56"/>
  <c r="AR64"/>
  <c r="AS61"/>
  <c r="AS56"/>
  <c r="AS64" s="1"/>
  <c r="AS79" s="1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X15"/>
  <c r="AM15"/>
  <c r="X16"/>
  <c r="AM16"/>
  <c r="X17"/>
  <c r="AM17"/>
  <c r="X18"/>
  <c r="AM18"/>
  <c r="X19"/>
  <c r="AM19"/>
  <c r="X20"/>
  <c r="AM20"/>
  <c r="X21"/>
  <c r="AM21"/>
  <c r="X22"/>
  <c r="AM22"/>
  <c r="X23"/>
  <c r="AM23"/>
  <c r="X24"/>
  <c r="AM24"/>
  <c r="X25"/>
  <c r="AM25"/>
  <c r="X26"/>
  <c r="AM26"/>
  <c r="X27"/>
  <c r="AM27"/>
  <c r="X28"/>
  <c r="AM28"/>
  <c r="X29"/>
  <c r="AM29"/>
  <c r="X30"/>
  <c r="AM30"/>
  <c r="X31"/>
  <c r="AM31"/>
  <c r="X32"/>
  <c r="AM32"/>
  <c r="X33"/>
  <c r="AM33"/>
  <c r="X34"/>
  <c r="AM34"/>
  <c r="X35"/>
  <c r="AM35"/>
  <c r="X36"/>
  <c r="AM36"/>
  <c r="X37"/>
  <c r="AM37"/>
  <c r="X38"/>
  <c r="AM38"/>
  <c r="X39"/>
  <c r="AM39"/>
  <c r="X40"/>
  <c r="AM40"/>
  <c r="X41"/>
  <c r="AM41"/>
  <c r="X42"/>
  <c r="AM42"/>
  <c r="X43"/>
  <c r="AM43"/>
  <c r="X44"/>
  <c r="AM44"/>
  <c r="X45"/>
  <c r="AM45"/>
  <c r="X46"/>
  <c r="AM46"/>
  <c r="X47"/>
  <c r="AM47"/>
  <c r="X48"/>
  <c r="AM48"/>
  <c r="X49"/>
  <c r="AM49"/>
  <c r="X50"/>
  <c r="AM50"/>
  <c r="X51"/>
  <c r="AM51"/>
  <c r="X52"/>
  <c r="AM52"/>
  <c r="X53"/>
  <c r="AM53"/>
  <c r="X54"/>
  <c r="AM54"/>
  <c r="X55"/>
  <c r="AM55"/>
  <c r="Y56"/>
  <c r="Z56"/>
  <c r="AA56"/>
  <c r="AB56"/>
  <c r="AC56"/>
  <c r="AD56"/>
  <c r="AE56"/>
  <c r="X56"/>
  <c r="AM56" s="1"/>
  <c r="X57"/>
  <c r="AM57" s="1"/>
  <c r="AU57" s="1"/>
  <c r="X58"/>
  <c r="AM58" s="1"/>
  <c r="X59"/>
  <c r="AM59" s="1"/>
  <c r="AU59" s="1"/>
  <c r="X60"/>
  <c r="AM60" s="1"/>
  <c r="Y61"/>
  <c r="X61" s="1"/>
  <c r="Z61"/>
  <c r="AA61"/>
  <c r="AA77" s="1"/>
  <c r="AA79" s="1"/>
  <c r="AB61"/>
  <c r="AC61"/>
  <c r="AC77" s="1"/>
  <c r="AC79" s="1"/>
  <c r="AD61"/>
  <c r="AE61"/>
  <c r="X62"/>
  <c r="AM62"/>
  <c r="X63"/>
  <c r="AM63"/>
  <c r="X14"/>
  <c r="AM14"/>
  <c r="AT14"/>
  <c r="AT15"/>
  <c r="AU15" s="1"/>
  <c r="AT16"/>
  <c r="AT17"/>
  <c r="AU17" s="1"/>
  <c r="AT18"/>
  <c r="AT19"/>
  <c r="AU19" s="1"/>
  <c r="AT20"/>
  <c r="AT21"/>
  <c r="AU21" s="1"/>
  <c r="AT22"/>
  <c r="AT23"/>
  <c r="AU23" s="1"/>
  <c r="AT24"/>
  <c r="AT25"/>
  <c r="AU25" s="1"/>
  <c r="AT26"/>
  <c r="AT27"/>
  <c r="AU27" s="1"/>
  <c r="AT28"/>
  <c r="AT29"/>
  <c r="AU29" s="1"/>
  <c r="AT30"/>
  <c r="AT31"/>
  <c r="AU31" s="1"/>
  <c r="AT32"/>
  <c r="AT33"/>
  <c r="AU33" s="1"/>
  <c r="AT34"/>
  <c r="AT35"/>
  <c r="AU35" s="1"/>
  <c r="AT36"/>
  <c r="AT37"/>
  <c r="AU37" s="1"/>
  <c r="AT38"/>
  <c r="AT39"/>
  <c r="AU39" s="1"/>
  <c r="AT40"/>
  <c r="AT41"/>
  <c r="AU41" s="1"/>
  <c r="AT42"/>
  <c r="AT43"/>
  <c r="AU43" s="1"/>
  <c r="AT44"/>
  <c r="AT45"/>
  <c r="AU45" s="1"/>
  <c r="AT46"/>
  <c r="AT47"/>
  <c r="AU47" s="1"/>
  <c r="AT48"/>
  <c r="AT49"/>
  <c r="AU49" s="1"/>
  <c r="AT50"/>
  <c r="AT51"/>
  <c r="AU51" s="1"/>
  <c r="AT52"/>
  <c r="AT53"/>
  <c r="AU53" s="1"/>
  <c r="AT54"/>
  <c r="AT55"/>
  <c r="AU55" s="1"/>
  <c r="AN56"/>
  <c r="AT56"/>
  <c r="AU56" s="1"/>
  <c r="AT57"/>
  <c r="AT58"/>
  <c r="AU58" s="1"/>
  <c r="AT59"/>
  <c r="AT60"/>
  <c r="AU60" s="1"/>
  <c r="AN61"/>
  <c r="AT61"/>
  <c r="AT62"/>
  <c r="AT63"/>
  <c r="AU63" s="1"/>
  <c r="M45"/>
  <c r="N45" s="1"/>
  <c r="AE77"/>
  <c r="AE79" s="1"/>
  <c r="D61"/>
  <c r="D56"/>
  <c r="D77"/>
  <c r="D79" s="1"/>
  <c r="E77"/>
  <c r="H77"/>
  <c r="H79" s="1"/>
  <c r="K61"/>
  <c r="M61" s="1"/>
  <c r="K56"/>
  <c r="K77"/>
  <c r="L61"/>
  <c r="L56"/>
  <c r="L77" s="1"/>
  <c r="M63"/>
  <c r="N63" s="1"/>
  <c r="M56"/>
  <c r="N56" s="1"/>
  <c r="M62"/>
  <c r="N62"/>
  <c r="O77"/>
  <c r="O79" s="1"/>
  <c r="P77"/>
  <c r="Q77"/>
  <c r="Q79" s="1"/>
  <c r="S77"/>
  <c r="T77"/>
  <c r="T79" s="1"/>
  <c r="U77"/>
  <c r="V77"/>
  <c r="V79" s="1"/>
  <c r="W77"/>
  <c r="Z77"/>
  <c r="Z79" s="1"/>
  <c r="AB77"/>
  <c r="AB79" s="1"/>
  <c r="AK77"/>
  <c r="AK79" s="1"/>
  <c r="AN77"/>
  <c r="AN79" s="1"/>
  <c r="AS77"/>
  <c r="AT77"/>
  <c r="AU62"/>
  <c r="D64"/>
  <c r="E79"/>
  <c r="P79"/>
  <c r="U79"/>
  <c r="W79"/>
  <c r="C77"/>
  <c r="C79"/>
  <c r="AU16"/>
  <c r="AU18"/>
  <c r="AU20"/>
  <c r="AU22"/>
  <c r="AU24"/>
  <c r="AU26"/>
  <c r="AU28"/>
  <c r="AU30"/>
  <c r="AU32"/>
  <c r="AU34"/>
  <c r="AU36"/>
  <c r="AU38"/>
  <c r="AU40"/>
  <c r="AU42"/>
  <c r="AU44"/>
  <c r="AU46"/>
  <c r="AU48"/>
  <c r="AU50"/>
  <c r="AU52"/>
  <c r="AU54"/>
  <c r="AU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7"/>
  <c r="N57"/>
  <c r="M58"/>
  <c r="N58"/>
  <c r="M59"/>
  <c r="N59"/>
  <c r="M60"/>
  <c r="N60"/>
  <c r="M14"/>
  <c r="N14"/>
  <c r="M77" l="1"/>
  <c r="N61"/>
  <c r="AM61"/>
  <c r="AU61" s="1"/>
  <c r="X77"/>
  <c r="AU77"/>
  <c r="AM77"/>
  <c r="AT64"/>
  <c r="AS72"/>
  <c r="AT79"/>
  <c r="N77"/>
  <c r="X64"/>
  <c r="AM64" s="1"/>
  <c r="L64"/>
  <c r="L79" s="1"/>
  <c r="K64"/>
  <c r="Y77"/>
  <c r="Y79" s="1"/>
  <c r="I64"/>
  <c r="J64" s="1"/>
  <c r="J79" s="1"/>
  <c r="K79" l="1"/>
  <c r="M64"/>
  <c r="N64" s="1"/>
  <c r="N79"/>
  <c r="AU64"/>
  <c r="AU79"/>
  <c r="M79"/>
  <c r="AM79"/>
  <c r="X79"/>
</calcChain>
</file>

<file path=xl/sharedStrings.xml><?xml version="1.0" encoding="utf-8"?>
<sst xmlns="http://schemas.openxmlformats.org/spreadsheetml/2006/main" count="170" uniqueCount="156">
  <si>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</si>
  <si>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</si>
  <si>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</si>
  <si>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</si>
  <si>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</si>
  <si>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</si>
  <si>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</si>
  <si>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</si>
  <si>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</si>
  <si>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</si>
  <si>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</si>
  <si>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</si>
  <si>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</si>
  <si>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</si>
  <si>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</si>
  <si>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</si>
  <si>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</si>
  <si>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</si>
  <si>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</si>
  <si>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</si>
  <si>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</si>
  <si>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</si>
  <si>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</si>
  <si>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</si>
  <si>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</si>
  <si>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</si>
  <si>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</si>
  <si>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</si>
  <si>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</si>
  <si>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</si>
  <si>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</si>
  <si>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</si>
  <si>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</si>
  <si>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</si>
  <si>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</si>
  <si>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</si>
  <si>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</si>
  <si>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</si>
  <si>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</si>
  <si>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</si>
  <si>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</si>
  <si>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</si>
  <si>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</si>
  <si>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</si>
  <si>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</si>
  <si>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</si>
  <si>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</si>
  <si>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</si>
  <si>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</si>
  <si>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</si>
  <si>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</si>
  <si>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</si>
  <si>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</si>
  <si>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</si>
  <si>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</si>
  <si>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</si>
  <si>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</si>
  <si>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</si>
  <si>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</si>
  <si>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</si>
  <si>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</si>
  <si>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</si>
  <si>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</si>
  <si>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</si>
  <si>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</si>
  <si>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</si>
  <si>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</si>
  <si>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</si>
  <si>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</si>
  <si>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</si>
  <si>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</si>
  <si>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</si>
  <si>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</si>
  <si>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</si>
  <si>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</si>
  <si>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</si>
  <si>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</si>
  <si>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</si>
  <si>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</si>
  <si>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</si>
  <si>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</si>
  <si>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</si>
  <si>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</si>
  <si>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</si>
  <si>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</si>
  <si>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</si>
  <si>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</si>
  <si>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</si>
  <si>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</si>
  <si>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</si>
  <si>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</si>
  <si>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</si>
  <si>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</si>
  <si>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</si>
  <si>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</si>
  <si>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</si>
  <si>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</si>
  <si>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</si>
  <si>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</si>
  <si>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</si>
  <si>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</si>
  <si>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</si>
  <si>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</si>
  <si>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</si>
  <si>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</si>
  <si>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</si>
  <si>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</si>
  <si>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</si>
  <si>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</si>
  <si>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</si>
  <si>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</si>
  <si>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</si>
  <si>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</si>
  <si>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</si>
  <si>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</si>
  <si>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</si>
  <si>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</si>
  <si>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</si>
  <si>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</si>
  <si>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</si>
  <si>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"Про районний бюджет на 2013 рік"</t>
  </si>
  <si>
    <t>Показники міжбюджетних трансфертів між районним бюджетом та іншими бюджетами на 2013 рік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</si>
  <si>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</si>
  <si>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</si>
  <si>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</si>
  <si>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</si>
  <si>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</si>
  <si>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</si>
  <si>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</si>
  <si>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27 грудня 2012 року</t>
  </si>
  <si>
    <t>Субвенція на проведення видатків місцевих бюджетів, що враховуються при визначенні обсягу міжбюджетних трансфертів </t>
  </si>
  <si>
    <t>Додаток   4</t>
  </si>
  <si>
    <t>Державний бюджет</t>
  </si>
  <si>
    <t>Контроль</t>
  </si>
  <si>
    <t xml:space="preserve">інша субвенція на фінансування заходів Програми впровадження комплексу заходів щодо збереження та відновлення меморіальних пам’яток періоду Великої Вітчизняної війни </t>
  </si>
  <si>
    <t>Інша субвенція на будівництво, реконструкцію та капітальний ремонт доріг комунальної власності у населених пунктах</t>
  </si>
  <si>
    <t>з сільських бюджетів (бюджет розвитку)</t>
  </si>
  <si>
    <t>з сільських бюджетів (відшкодування втрат)</t>
  </si>
  <si>
    <t>Дотації вирівнювання, з державного бюджету місцевим бюджетам</t>
  </si>
  <si>
    <t>інша субвенція з обласного бюджету на виконання доручень виборців депутатами обласної ради</t>
  </si>
  <si>
    <t>Додаткова дотація з державного бюджету на вирівнювання фінансової забезпеченості місцевих бюджетів</t>
  </si>
  <si>
    <t>до рішення Чернігівської районної ради</t>
  </si>
  <si>
    <t>Про внесення змін до рішення		_x000D_
27 грудня 2012 року		_x000D_
Про районний бюджет на 2013 рік"</t>
  </si>
  <si>
    <t>інша субвенція (природоохоронний фонд) з сільських, селищних бюджетів</t>
  </si>
  <si>
    <t xml:space="preserve">інша субвенція з сільських, селищних бюджетів на виплату заробітної плати </t>
  </si>
  <si>
    <t>іншої субвенції на фінансування заходів Програми із забезпечення житлом дітей-сиріт, дітей, позбавлених батьківського піклування та осіб з їх числа</t>
  </si>
  <si>
    <t>Субвенція  з державного бюджету місцевим бюджетам на проведення виборів депутатів Верховної Ради Автономної республіки Крим,  місцевих рад та сільських, селищних, міських голів</t>
  </si>
  <si>
    <t xml:space="preserve">Додаткова дотація з державного бюджету на вирівнювання фінансової забезпеченості місцевих бюджетів </t>
  </si>
  <si>
    <t>інша субвенція з сільських, селищних бюджетівна забезпечення заходів Програми розвитку малого підприємництва</t>
  </si>
  <si>
    <t>інша субвенція з сільських, селищних бюджетів на реалізацію  заходів Програми забезпечення пожежної безпеки та цивільного захисту на території Чернігівського району на 2013-2015 рр.</t>
  </si>
  <si>
    <t>інша субвенція з Андріївського сільського бюджету на придбання електром’ясорубки для Андріївської ЗОШ I-III ступеня</t>
  </si>
  <si>
    <t xml:space="preserve">інша субвенція з сільських, селищних бюджетів на забезпечення заходів Програми розвитку малого і середнього підприємництва </t>
  </si>
  <si>
    <t>11 грудня 2013 року</t>
  </si>
  <si>
    <t xml:space="preserve">І.В.Кудрик </t>
  </si>
  <si>
    <t>Керуючий справами виконавчого</t>
  </si>
  <si>
    <t xml:space="preserve">апарату районної ради 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</si>
</sst>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MS Sans Serif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2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>
      <alignment wrapText="1"/>
    </xf>
    <xf numFmtId="4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/>
    <xf numFmtId="0" fontId="4" fillId="0" borderId="5" xfId="0" applyNumberFormat="1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wrapText="1"/>
    </xf>
    <xf numFmtId="2" fontId="9" fillId="0" borderId="0" xfId="0" applyNumberFormat="1" applyFont="1" applyFill="1"/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vertical="center" wrapText="1"/>
    </xf>
    <xf numFmtId="2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2" fillId="0" borderId="3" xfId="0" applyNumberFormat="1" applyFont="1" applyFill="1" applyBorder="1" applyAlignment="1" applyProtection="1">
      <alignment vertical="center" wrapText="1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</cellXfs>
  <cellStyles count="3">
    <cellStyle name="Normal_Доходи" xfId="1"/>
    <cellStyle name="Обычный" xfId="0" builtinId="0"/>
    <cellStyle name="Обычный_~_T8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8"/>
  <sheetViews>
    <sheetView tabSelected="1" view="pageBreakPreview" zoomScale="60" zoomScaleNormal="75" workbookViewId="0">
      <pane xSplit="2" ySplit="13" topLeftCell="U68" activePane="bottomRight" state="frozen"/>
      <selection pane="topRight" activeCell="C1" sqref="C1"/>
      <selection pane="bottomLeft" activeCell="A12" sqref="A12"/>
      <selection pane="bottomRight" activeCell="Z12" sqref="Z12"/>
    </sheetView>
  </sheetViews>
  <sheetFormatPr defaultRowHeight="20.25"/>
  <cols>
    <col min="1" max="1" width="17.140625" style="7" customWidth="1"/>
    <col min="2" max="2" width="33.140625" style="8" customWidth="1"/>
    <col min="3" max="4" width="33.140625" style="7" customWidth="1"/>
    <col min="5" max="9" width="25.7109375" style="7" customWidth="1"/>
    <col min="10" max="10" width="29.42578125" style="10" customWidth="1"/>
    <col min="11" max="11" width="30.28515625" style="7" customWidth="1"/>
    <col min="12" max="12" width="24.28515625" style="7" customWidth="1"/>
    <col min="13" max="13" width="30.28515625" style="10" customWidth="1"/>
    <col min="14" max="14" width="41.7109375" style="12" customWidth="1"/>
    <col min="15" max="15" width="24.140625" style="7" customWidth="1"/>
    <col min="16" max="16" width="19.5703125" style="7" customWidth="1"/>
    <col min="17" max="18" width="22" style="7" customWidth="1"/>
    <col min="19" max="19" width="18" style="7" customWidth="1"/>
    <col min="20" max="20" width="31.42578125" style="7" customWidth="1"/>
    <col min="21" max="21" width="43.7109375" style="7" customWidth="1"/>
    <col min="22" max="22" width="77.5703125" style="7" customWidth="1"/>
    <col min="23" max="23" width="27" style="7" customWidth="1"/>
    <col min="24" max="24" width="16.42578125" style="7" customWidth="1"/>
    <col min="25" max="25" width="26.140625" style="7" customWidth="1"/>
    <col min="26" max="26" width="15.42578125" style="7" customWidth="1"/>
    <col min="27" max="27" width="15.7109375" style="7" customWidth="1"/>
    <col min="28" max="28" width="18.42578125" style="7" customWidth="1"/>
    <col min="29" max="30" width="14.28515625" style="7" customWidth="1"/>
    <col min="31" max="31" width="18.85546875" style="7" customWidth="1"/>
    <col min="32" max="36" width="14" style="7" customWidth="1"/>
    <col min="37" max="37" width="26.42578125" style="7" customWidth="1"/>
    <col min="38" max="38" width="18.140625" style="7" customWidth="1"/>
    <col min="39" max="39" width="18.28515625" style="7" customWidth="1"/>
    <col min="40" max="40" width="17.5703125" style="7" customWidth="1"/>
    <col min="41" max="41" width="16" style="7" customWidth="1"/>
    <col min="42" max="43" width="13.140625" style="7" customWidth="1"/>
    <col min="44" max="44" width="13.7109375" style="7" customWidth="1"/>
    <col min="45" max="45" width="13.85546875" style="7" customWidth="1"/>
    <col min="46" max="46" width="16.28515625" style="7" customWidth="1"/>
    <col min="47" max="47" width="19.85546875" style="12" customWidth="1"/>
    <col min="48" max="48" width="27.7109375" style="8" customWidth="1"/>
    <col min="49" max="49" width="16" style="8" customWidth="1"/>
    <col min="50" max="16384" width="9.140625" style="8"/>
  </cols>
  <sheetData>
    <row r="1" spans="1:49" s="6" customFormat="1" ht="16.5" customHeight="1">
      <c r="A1" s="44"/>
      <c r="C1" s="5"/>
      <c r="E1" s="29"/>
      <c r="F1" s="29"/>
      <c r="G1" s="29"/>
      <c r="H1" s="29"/>
      <c r="I1" s="29"/>
      <c r="J1" s="30"/>
      <c r="K1" s="29"/>
      <c r="L1" s="29"/>
      <c r="M1" s="29" t="s">
        <v>131</v>
      </c>
      <c r="N1" s="31"/>
      <c r="O1" s="17"/>
      <c r="P1" s="18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2"/>
    </row>
    <row r="2" spans="1:49" s="6" customFormat="1" ht="16.5" customHeight="1">
      <c r="A2" s="44"/>
      <c r="C2" s="5"/>
      <c r="E2" s="29"/>
      <c r="F2" s="29"/>
      <c r="G2" s="29"/>
      <c r="H2" s="29"/>
      <c r="I2" s="29"/>
      <c r="J2" s="30"/>
      <c r="K2" s="29"/>
      <c r="L2" s="29"/>
      <c r="M2" s="29" t="s">
        <v>141</v>
      </c>
      <c r="N2" s="31"/>
      <c r="O2" s="17"/>
      <c r="P2" s="18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12"/>
    </row>
    <row r="3" spans="1:49" s="6" customFormat="1" ht="16.5" customHeight="1">
      <c r="A3" s="44"/>
      <c r="C3" s="5"/>
      <c r="E3" s="29"/>
      <c r="F3" s="29"/>
      <c r="G3" s="29"/>
      <c r="H3" s="29"/>
      <c r="I3" s="29"/>
      <c r="J3" s="30"/>
      <c r="K3" s="29"/>
      <c r="L3" s="29"/>
      <c r="M3" s="29" t="s">
        <v>152</v>
      </c>
      <c r="N3" s="31"/>
      <c r="O3" s="17"/>
      <c r="P3" s="18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12"/>
    </row>
    <row r="4" spans="1:49" s="6" customFormat="1" ht="16.5" customHeight="1">
      <c r="A4" s="44"/>
      <c r="C4" s="5"/>
      <c r="E4" s="29"/>
      <c r="F4" s="29"/>
      <c r="G4" s="29"/>
      <c r="H4" s="29"/>
      <c r="I4" s="29"/>
      <c r="J4" s="30"/>
      <c r="K4" s="29"/>
      <c r="L4" s="29"/>
      <c r="M4" s="50" t="s">
        <v>142</v>
      </c>
      <c r="N4" s="31"/>
      <c r="O4" s="17"/>
      <c r="P4" s="1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2"/>
    </row>
    <row r="5" spans="1:49" s="6" customFormat="1" ht="16.5" customHeight="1">
      <c r="A5" s="5"/>
      <c r="C5" s="5"/>
      <c r="E5" s="29"/>
      <c r="F5" s="29"/>
      <c r="G5" s="29"/>
      <c r="H5" s="29"/>
      <c r="I5" s="29"/>
      <c r="J5" s="30"/>
      <c r="K5" s="29"/>
      <c r="L5" s="29"/>
      <c r="M5" s="29" t="s">
        <v>129</v>
      </c>
      <c r="N5" s="32"/>
      <c r="O5" s="17"/>
      <c r="P5" s="1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12"/>
    </row>
    <row r="6" spans="1:49" s="6" customFormat="1" ht="16.5" customHeight="1">
      <c r="A6" s="5"/>
      <c r="C6" s="5"/>
      <c r="E6" s="29"/>
      <c r="F6" s="29"/>
      <c r="G6" s="29"/>
      <c r="H6" s="29"/>
      <c r="I6" s="29"/>
      <c r="J6" s="30"/>
      <c r="K6" s="29"/>
      <c r="L6" s="29"/>
      <c r="M6" s="29" t="s">
        <v>120</v>
      </c>
      <c r="N6" s="33"/>
      <c r="O6" s="15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12"/>
    </row>
    <row r="7" spans="1:49" s="6" customFormat="1" ht="25.5" customHeight="1">
      <c r="A7" s="5"/>
      <c r="C7" s="92" t="s">
        <v>121</v>
      </c>
      <c r="D7" s="92"/>
      <c r="E7" s="92"/>
      <c r="F7" s="92"/>
      <c r="G7" s="92"/>
      <c r="H7" s="92"/>
      <c r="I7" s="92"/>
      <c r="J7" s="92"/>
      <c r="K7" s="92"/>
      <c r="L7" s="27"/>
      <c r="M7" s="27"/>
      <c r="N7" s="16"/>
      <c r="O7" s="16"/>
      <c r="P7" s="1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12"/>
    </row>
    <row r="8" spans="1:49">
      <c r="N8" s="34" t="s">
        <v>4</v>
      </c>
      <c r="AU8" s="13"/>
    </row>
    <row r="9" spans="1:49" s="19" customFormat="1" ht="29.25" customHeight="1">
      <c r="A9" s="81" t="s">
        <v>7</v>
      </c>
      <c r="B9" s="81" t="s">
        <v>117</v>
      </c>
      <c r="C9" s="80" t="s">
        <v>8</v>
      </c>
      <c r="D9" s="78"/>
      <c r="E9" s="78"/>
      <c r="F9" s="78"/>
      <c r="G9" s="78"/>
      <c r="H9" s="78"/>
      <c r="I9" s="78"/>
      <c r="J9" s="78"/>
      <c r="K9" s="78"/>
      <c r="L9" s="78"/>
      <c r="M9" s="79"/>
      <c r="N9" s="75" t="s">
        <v>1</v>
      </c>
      <c r="O9" s="80" t="s">
        <v>9</v>
      </c>
      <c r="P9" s="78"/>
      <c r="Q9" s="78"/>
      <c r="R9" s="78"/>
      <c r="S9" s="78"/>
      <c r="T9" s="78"/>
      <c r="U9" s="78"/>
      <c r="V9" s="78"/>
      <c r="W9" s="78"/>
      <c r="X9" s="78" t="s">
        <v>9</v>
      </c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AU9" s="69" t="s">
        <v>1</v>
      </c>
    </row>
    <row r="10" spans="1:49" s="20" customFormat="1" ht="24" customHeight="1">
      <c r="A10" s="81"/>
      <c r="B10" s="81"/>
      <c r="C10" s="93" t="s">
        <v>0</v>
      </c>
      <c r="D10" s="95"/>
      <c r="E10" s="95"/>
      <c r="F10" s="95"/>
      <c r="G10" s="95"/>
      <c r="H10" s="95"/>
      <c r="I10" s="94"/>
      <c r="J10" s="72" t="s">
        <v>114</v>
      </c>
      <c r="K10" s="93" t="s">
        <v>113</v>
      </c>
      <c r="L10" s="94"/>
      <c r="M10" s="72" t="s">
        <v>115</v>
      </c>
      <c r="N10" s="76"/>
      <c r="O10" s="98" t="s">
        <v>0</v>
      </c>
      <c r="P10" s="99"/>
      <c r="Q10" s="99"/>
      <c r="R10" s="99"/>
      <c r="S10" s="99"/>
      <c r="T10" s="99"/>
      <c r="U10" s="99"/>
      <c r="V10" s="99"/>
      <c r="W10" s="99"/>
      <c r="X10" s="99" t="s">
        <v>0</v>
      </c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100"/>
      <c r="AM10" s="72" t="s">
        <v>114</v>
      </c>
      <c r="AN10" s="96" t="s">
        <v>113</v>
      </c>
      <c r="AO10" s="96"/>
      <c r="AP10" s="96"/>
      <c r="AQ10" s="96"/>
      <c r="AR10" s="96"/>
      <c r="AS10" s="96"/>
      <c r="AT10" s="72" t="s">
        <v>115</v>
      </c>
      <c r="AU10" s="70"/>
    </row>
    <row r="11" spans="1:49" s="7" customFormat="1" ht="48" customHeight="1">
      <c r="A11" s="81"/>
      <c r="B11" s="81"/>
      <c r="C11" s="82" t="s">
        <v>6</v>
      </c>
      <c r="D11" s="82"/>
      <c r="E11" s="83" t="s">
        <v>130</v>
      </c>
      <c r="F11" s="83" t="s">
        <v>147</v>
      </c>
      <c r="G11" s="83" t="s">
        <v>122</v>
      </c>
      <c r="H11" s="81" t="s">
        <v>11</v>
      </c>
      <c r="I11" s="83" t="s">
        <v>146</v>
      </c>
      <c r="J11" s="73"/>
      <c r="K11" s="83" t="s">
        <v>119</v>
      </c>
      <c r="L11" s="81" t="s">
        <v>11</v>
      </c>
      <c r="M11" s="73"/>
      <c r="N11" s="76"/>
      <c r="O11" s="87" t="s">
        <v>109</v>
      </c>
      <c r="P11" s="88"/>
      <c r="Q11" s="83" t="s">
        <v>138</v>
      </c>
      <c r="R11" s="83" t="s">
        <v>140</v>
      </c>
      <c r="S11" s="83" t="s">
        <v>122</v>
      </c>
      <c r="T11" s="81" t="s">
        <v>5</v>
      </c>
      <c r="U11" s="83" t="s">
        <v>110</v>
      </c>
      <c r="V11" s="83" t="s">
        <v>123</v>
      </c>
      <c r="W11" s="83" t="s">
        <v>111</v>
      </c>
      <c r="X11" s="90" t="s">
        <v>11</v>
      </c>
      <c r="Y11" s="53" t="s">
        <v>10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64"/>
      <c r="AK11" s="97" t="s">
        <v>112</v>
      </c>
      <c r="AL11" s="97" t="s">
        <v>146</v>
      </c>
      <c r="AM11" s="73"/>
      <c r="AN11" s="81" t="s">
        <v>118</v>
      </c>
      <c r="AO11" s="81" t="s">
        <v>11</v>
      </c>
      <c r="AP11" s="81"/>
      <c r="AQ11" s="81"/>
      <c r="AR11" s="81"/>
      <c r="AS11" s="81"/>
      <c r="AT11" s="73"/>
      <c r="AU11" s="70"/>
    </row>
    <row r="12" spans="1:49" s="7" customFormat="1" ht="289.5" customHeight="1">
      <c r="A12" s="81"/>
      <c r="B12" s="81"/>
      <c r="C12" s="2" t="s">
        <v>2</v>
      </c>
      <c r="D12" s="1" t="s">
        <v>3</v>
      </c>
      <c r="E12" s="84"/>
      <c r="F12" s="84"/>
      <c r="G12" s="84"/>
      <c r="H12" s="81"/>
      <c r="I12" s="84"/>
      <c r="J12" s="73"/>
      <c r="K12" s="84"/>
      <c r="L12" s="81"/>
      <c r="M12" s="73"/>
      <c r="N12" s="76"/>
      <c r="O12" s="1" t="s">
        <v>2</v>
      </c>
      <c r="P12" s="1" t="s">
        <v>3</v>
      </c>
      <c r="Q12" s="84"/>
      <c r="R12" s="84"/>
      <c r="S12" s="84"/>
      <c r="T12" s="81"/>
      <c r="U12" s="84"/>
      <c r="V12" s="84"/>
      <c r="W12" s="84"/>
      <c r="X12" s="91"/>
      <c r="Y12" s="52" t="s">
        <v>125</v>
      </c>
      <c r="Z12" s="52" t="s">
        <v>124</v>
      </c>
      <c r="AA12" s="52" t="s">
        <v>126</v>
      </c>
      <c r="AB12" s="52" t="s">
        <v>128</v>
      </c>
      <c r="AC12" s="52" t="s">
        <v>127</v>
      </c>
      <c r="AD12" s="52" t="s">
        <v>139</v>
      </c>
      <c r="AE12" s="52" t="s">
        <v>134</v>
      </c>
      <c r="AF12" s="52" t="s">
        <v>150</v>
      </c>
      <c r="AG12" s="52" t="s">
        <v>149</v>
      </c>
      <c r="AH12" s="52" t="s">
        <v>148</v>
      </c>
      <c r="AI12" s="52" t="s">
        <v>145</v>
      </c>
      <c r="AJ12" s="52" t="s">
        <v>144</v>
      </c>
      <c r="AK12" s="84"/>
      <c r="AL12" s="84"/>
      <c r="AM12" s="73"/>
      <c r="AN12" s="81"/>
      <c r="AO12" s="1" t="s">
        <v>135</v>
      </c>
      <c r="AP12" s="1" t="s">
        <v>143</v>
      </c>
      <c r="AQ12" s="1" t="s">
        <v>151</v>
      </c>
      <c r="AR12" s="1" t="s">
        <v>136</v>
      </c>
      <c r="AS12" s="1" t="s">
        <v>137</v>
      </c>
      <c r="AT12" s="73"/>
      <c r="AU12" s="70"/>
    </row>
    <row r="13" spans="1:49" s="10" customFormat="1" ht="18.75" customHeight="1">
      <c r="A13" s="3"/>
      <c r="B13" s="3"/>
      <c r="C13" s="85">
        <v>250311</v>
      </c>
      <c r="D13" s="89"/>
      <c r="E13" s="26">
        <v>250352</v>
      </c>
      <c r="F13" s="38">
        <v>250313</v>
      </c>
      <c r="G13" s="38">
        <v>250315</v>
      </c>
      <c r="H13" s="38">
        <v>250380</v>
      </c>
      <c r="I13" s="38">
        <v>250388</v>
      </c>
      <c r="J13" s="74"/>
      <c r="K13" s="26">
        <v>250354</v>
      </c>
      <c r="L13" s="4">
        <v>250380</v>
      </c>
      <c r="M13" s="74"/>
      <c r="N13" s="77"/>
      <c r="O13" s="85">
        <v>41010600</v>
      </c>
      <c r="P13" s="89"/>
      <c r="Q13" s="11">
        <v>41020100</v>
      </c>
      <c r="R13" s="11">
        <v>41020600</v>
      </c>
      <c r="S13" s="11">
        <v>41020900</v>
      </c>
      <c r="T13" s="4">
        <v>41030600</v>
      </c>
      <c r="U13" s="4">
        <v>41030800</v>
      </c>
      <c r="V13" s="4">
        <v>41030900</v>
      </c>
      <c r="W13" s="4">
        <v>41031000</v>
      </c>
      <c r="X13" s="85">
        <v>41035000</v>
      </c>
      <c r="Y13" s="86"/>
      <c r="Z13" s="86"/>
      <c r="AA13" s="86"/>
      <c r="AB13" s="86"/>
      <c r="AC13" s="86"/>
      <c r="AD13" s="40"/>
      <c r="AE13" s="40"/>
      <c r="AF13" s="40"/>
      <c r="AG13" s="40"/>
      <c r="AH13" s="40"/>
      <c r="AI13" s="40"/>
      <c r="AJ13" s="40"/>
      <c r="AK13" s="4">
        <v>41035800</v>
      </c>
      <c r="AL13" s="4">
        <v>41037000</v>
      </c>
      <c r="AM13" s="74"/>
      <c r="AN13" s="2">
        <v>41034400</v>
      </c>
      <c r="AO13" s="82">
        <v>41035000</v>
      </c>
      <c r="AP13" s="82"/>
      <c r="AQ13" s="82"/>
      <c r="AR13" s="82"/>
      <c r="AS13" s="82"/>
      <c r="AT13" s="74"/>
      <c r="AU13" s="71"/>
    </row>
    <row r="14" spans="1:49" ht="18" customHeight="1">
      <c r="A14" s="45" t="s">
        <v>12</v>
      </c>
      <c r="B14" s="45" t="s">
        <v>62</v>
      </c>
      <c r="C14" s="35">
        <v>46458</v>
      </c>
      <c r="D14" s="28">
        <v>0.05</v>
      </c>
      <c r="E14" s="28"/>
      <c r="F14" s="28"/>
      <c r="G14" s="28"/>
      <c r="H14" s="28"/>
      <c r="I14" s="28"/>
      <c r="J14" s="41">
        <f>SUM(E14,G14,C14,H14,F14+I14)</f>
        <v>46458</v>
      </c>
      <c r="K14" s="28">
        <v>10237</v>
      </c>
      <c r="L14" s="28"/>
      <c r="M14" s="41">
        <f>SUM(K14,L14)</f>
        <v>10237</v>
      </c>
      <c r="N14" s="42">
        <f>SUM(M14,J14)</f>
        <v>56695</v>
      </c>
      <c r="O14" s="35">
        <v>0</v>
      </c>
      <c r="P14" s="28">
        <v>0</v>
      </c>
      <c r="Q14" s="35"/>
      <c r="R14" s="35"/>
      <c r="S14" s="35">
        <v>20000</v>
      </c>
      <c r="T14" s="35"/>
      <c r="U14" s="35"/>
      <c r="V14" s="35"/>
      <c r="W14" s="35"/>
      <c r="X14" s="42">
        <f>SUM(Y14:AJ14)</f>
        <v>23583</v>
      </c>
      <c r="Y14" s="35"/>
      <c r="Z14" s="35"/>
      <c r="AA14" s="35"/>
      <c r="AB14" s="35"/>
      <c r="AC14" s="35"/>
      <c r="AD14" s="35"/>
      <c r="AE14" s="35"/>
      <c r="AF14" s="35">
        <v>1583</v>
      </c>
      <c r="AG14" s="35">
        <v>2000</v>
      </c>
      <c r="AH14" s="35"/>
      <c r="AI14" s="35"/>
      <c r="AJ14" s="35">
        <v>20000</v>
      </c>
      <c r="AK14" s="35"/>
      <c r="AL14" s="35"/>
      <c r="AM14" s="42">
        <f t="shared" ref="AM14:AM45" si="0">SUM(AK14,X14,W14,V14,U14,T14,Q14,O14,S14,R14,AL14)</f>
        <v>43583</v>
      </c>
      <c r="AN14" s="35"/>
      <c r="AO14" s="35"/>
      <c r="AP14" s="35"/>
      <c r="AQ14" s="35">
        <v>20000</v>
      </c>
      <c r="AR14" s="35">
        <v>21637</v>
      </c>
      <c r="AS14" s="35"/>
      <c r="AT14" s="42">
        <f>SUM(AN14:AS14)</f>
        <v>41637</v>
      </c>
      <c r="AU14" s="42">
        <f t="shared" ref="AU14:AU45" si="1">SUM(AT14,AM14)</f>
        <v>85220</v>
      </c>
      <c r="AW14" s="66">
        <f>SUM(AO14:AS14)</f>
        <v>41637</v>
      </c>
    </row>
    <row r="15" spans="1:49" ht="18" customHeight="1">
      <c r="A15" s="45" t="s">
        <v>13</v>
      </c>
      <c r="B15" s="45" t="s">
        <v>63</v>
      </c>
      <c r="C15" s="35">
        <v>162274</v>
      </c>
      <c r="D15" s="28">
        <v>0.16</v>
      </c>
      <c r="E15" s="28"/>
      <c r="F15" s="28"/>
      <c r="G15" s="28"/>
      <c r="H15" s="28">
        <v>138800</v>
      </c>
      <c r="I15" s="28"/>
      <c r="J15" s="41">
        <f t="shared" ref="J15:J64" si="2">SUM(E15,G15,C15,H15,F15+I15)</f>
        <v>301074</v>
      </c>
      <c r="K15" s="28"/>
      <c r="L15" s="28"/>
      <c r="M15" s="41">
        <f t="shared" ref="M15:M64" si="3">SUM(K15,L15)</f>
        <v>0</v>
      </c>
      <c r="N15" s="42">
        <f t="shared" ref="N15:N64" si="4">SUM(M15,J15)</f>
        <v>301074</v>
      </c>
      <c r="O15" s="35">
        <v>0</v>
      </c>
      <c r="P15" s="28">
        <v>0</v>
      </c>
      <c r="Q15" s="35"/>
      <c r="R15" s="35"/>
      <c r="S15" s="35"/>
      <c r="T15" s="35"/>
      <c r="U15" s="35"/>
      <c r="V15" s="35"/>
      <c r="W15" s="35"/>
      <c r="X15" s="42">
        <f t="shared" ref="X15:X63" si="5">SUM(Y15:AJ15)</f>
        <v>9000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>
        <v>9000</v>
      </c>
      <c r="AK15" s="35"/>
      <c r="AL15" s="35"/>
      <c r="AM15" s="42">
        <f t="shared" si="0"/>
        <v>9000</v>
      </c>
      <c r="AN15" s="35"/>
      <c r="AO15" s="35">
        <v>20382.599999999999</v>
      </c>
      <c r="AP15" s="35"/>
      <c r="AQ15" s="35"/>
      <c r="AR15" s="35"/>
      <c r="AS15" s="35"/>
      <c r="AT15" s="42">
        <f t="shared" ref="AT15:AT64" si="6">SUM(AN15:AS15)</f>
        <v>20382.599999999999</v>
      </c>
      <c r="AU15" s="42">
        <f t="shared" si="1"/>
        <v>29382.6</v>
      </c>
      <c r="AW15" s="66">
        <f t="shared" ref="AW15:AW60" si="7">SUM(AO15:AS15)</f>
        <v>20382.599999999999</v>
      </c>
    </row>
    <row r="16" spans="1:49" ht="18" customHeight="1">
      <c r="A16" s="45" t="s">
        <v>14</v>
      </c>
      <c r="B16" s="45" t="s">
        <v>64</v>
      </c>
      <c r="C16" s="35">
        <v>89730</v>
      </c>
      <c r="D16" s="28">
        <v>0.09</v>
      </c>
      <c r="E16" s="28"/>
      <c r="F16" s="28">
        <v>13500</v>
      </c>
      <c r="G16" s="28"/>
      <c r="H16" s="28"/>
      <c r="I16" s="28"/>
      <c r="J16" s="41">
        <f t="shared" si="2"/>
        <v>103230</v>
      </c>
      <c r="K16" s="28">
        <v>4560</v>
      </c>
      <c r="L16" s="28"/>
      <c r="M16" s="41">
        <f t="shared" si="3"/>
        <v>4560</v>
      </c>
      <c r="N16" s="42">
        <f t="shared" si="4"/>
        <v>107790</v>
      </c>
      <c r="O16" s="35">
        <v>0</v>
      </c>
      <c r="P16" s="28">
        <v>0</v>
      </c>
      <c r="Q16" s="35"/>
      <c r="R16" s="35"/>
      <c r="S16" s="35"/>
      <c r="T16" s="35"/>
      <c r="U16" s="35"/>
      <c r="V16" s="35"/>
      <c r="W16" s="35"/>
      <c r="X16" s="42">
        <f t="shared" si="5"/>
        <v>0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42">
        <f t="shared" si="0"/>
        <v>0</v>
      </c>
      <c r="AN16" s="35"/>
      <c r="AO16" s="35"/>
      <c r="AP16" s="35">
        <v>500</v>
      </c>
      <c r="AQ16" s="35"/>
      <c r="AR16" s="35"/>
      <c r="AS16" s="35"/>
      <c r="AT16" s="42">
        <f t="shared" si="6"/>
        <v>500</v>
      </c>
      <c r="AU16" s="42">
        <f t="shared" si="1"/>
        <v>500</v>
      </c>
      <c r="AW16" s="66">
        <f t="shared" si="7"/>
        <v>500</v>
      </c>
    </row>
    <row r="17" spans="1:49" ht="18" customHeight="1">
      <c r="A17" s="45" t="s">
        <v>15</v>
      </c>
      <c r="B17" s="45" t="s">
        <v>65</v>
      </c>
      <c r="C17" s="35">
        <v>255545</v>
      </c>
      <c r="D17" s="28">
        <v>0.25</v>
      </c>
      <c r="E17" s="28"/>
      <c r="F17" s="28">
        <v>1000</v>
      </c>
      <c r="G17" s="28"/>
      <c r="H17" s="28">
        <v>1500</v>
      </c>
      <c r="I17" s="28"/>
      <c r="J17" s="41">
        <f t="shared" si="2"/>
        <v>258045</v>
      </c>
      <c r="K17" s="28">
        <v>18672</v>
      </c>
      <c r="L17" s="28"/>
      <c r="M17" s="41">
        <f t="shared" si="3"/>
        <v>18672</v>
      </c>
      <c r="N17" s="42">
        <f t="shared" si="4"/>
        <v>276717</v>
      </c>
      <c r="O17" s="35">
        <v>0</v>
      </c>
      <c r="P17" s="28">
        <v>0</v>
      </c>
      <c r="Q17" s="35"/>
      <c r="R17" s="35"/>
      <c r="S17" s="35"/>
      <c r="T17" s="35"/>
      <c r="U17" s="35"/>
      <c r="V17" s="35"/>
      <c r="W17" s="35"/>
      <c r="X17" s="42">
        <f t="shared" si="5"/>
        <v>0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42">
        <f t="shared" si="0"/>
        <v>0</v>
      </c>
      <c r="AN17" s="35"/>
      <c r="AO17" s="35"/>
      <c r="AP17" s="35"/>
      <c r="AQ17" s="35"/>
      <c r="AR17" s="35"/>
      <c r="AS17" s="35"/>
      <c r="AT17" s="42">
        <f t="shared" si="6"/>
        <v>0</v>
      </c>
      <c r="AU17" s="42">
        <f t="shared" si="1"/>
        <v>0</v>
      </c>
      <c r="AW17" s="66">
        <f t="shared" si="7"/>
        <v>0</v>
      </c>
    </row>
    <row r="18" spans="1:49" ht="18" customHeight="1">
      <c r="A18" s="45" t="s">
        <v>16</v>
      </c>
      <c r="B18" s="45" t="s">
        <v>66</v>
      </c>
      <c r="C18" s="35">
        <v>44947</v>
      </c>
      <c r="D18" s="28">
        <v>0.04</v>
      </c>
      <c r="E18" s="28"/>
      <c r="F18" s="28"/>
      <c r="G18" s="28"/>
      <c r="H18" s="28"/>
      <c r="I18" s="28"/>
      <c r="J18" s="41">
        <f t="shared" si="2"/>
        <v>44947</v>
      </c>
      <c r="K18" s="28">
        <v>1961</v>
      </c>
      <c r="L18" s="28"/>
      <c r="M18" s="41">
        <f t="shared" si="3"/>
        <v>1961</v>
      </c>
      <c r="N18" s="42">
        <f t="shared" si="4"/>
        <v>46908</v>
      </c>
      <c r="O18" s="35">
        <v>0</v>
      </c>
      <c r="P18" s="28">
        <v>0</v>
      </c>
      <c r="Q18" s="35"/>
      <c r="R18" s="35"/>
      <c r="S18" s="35">
        <v>10000</v>
      </c>
      <c r="T18" s="35"/>
      <c r="U18" s="35"/>
      <c r="V18" s="35"/>
      <c r="W18" s="35"/>
      <c r="X18" s="42">
        <f t="shared" si="5"/>
        <v>0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42">
        <f t="shared" si="0"/>
        <v>10000</v>
      </c>
      <c r="AN18" s="35"/>
      <c r="AO18" s="35"/>
      <c r="AP18" s="35"/>
      <c r="AQ18" s="35"/>
      <c r="AR18" s="35"/>
      <c r="AS18" s="35"/>
      <c r="AT18" s="42">
        <f t="shared" si="6"/>
        <v>0</v>
      </c>
      <c r="AU18" s="42">
        <f t="shared" si="1"/>
        <v>10000</v>
      </c>
      <c r="AW18" s="66">
        <f t="shared" si="7"/>
        <v>0</v>
      </c>
    </row>
    <row r="19" spans="1:49" ht="18" customHeight="1">
      <c r="A19" s="45" t="s">
        <v>17</v>
      </c>
      <c r="B19" s="45" t="s">
        <v>67</v>
      </c>
      <c r="C19" s="35">
        <v>159729</v>
      </c>
      <c r="D19" s="28">
        <v>0.16</v>
      </c>
      <c r="E19" s="28"/>
      <c r="F19" s="28"/>
      <c r="G19" s="28"/>
      <c r="H19" s="28"/>
      <c r="I19" s="28"/>
      <c r="J19" s="41">
        <f t="shared" si="2"/>
        <v>159729</v>
      </c>
      <c r="K19" s="28">
        <v>12858</v>
      </c>
      <c r="L19" s="28">
        <v>81510</v>
      </c>
      <c r="M19" s="41">
        <f t="shared" si="3"/>
        <v>94368</v>
      </c>
      <c r="N19" s="42">
        <f t="shared" si="4"/>
        <v>254097</v>
      </c>
      <c r="O19" s="35">
        <v>0</v>
      </c>
      <c r="P19" s="28">
        <v>0</v>
      </c>
      <c r="Q19" s="35"/>
      <c r="R19" s="35"/>
      <c r="S19" s="35"/>
      <c r="T19" s="35"/>
      <c r="U19" s="35"/>
      <c r="V19" s="35"/>
      <c r="W19" s="35"/>
      <c r="X19" s="42">
        <f t="shared" si="5"/>
        <v>0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42">
        <f t="shared" si="0"/>
        <v>0</v>
      </c>
      <c r="AN19" s="35"/>
      <c r="AO19" s="35"/>
      <c r="AP19" s="35"/>
      <c r="AQ19" s="35"/>
      <c r="AR19" s="35"/>
      <c r="AS19" s="35"/>
      <c r="AT19" s="42">
        <f t="shared" si="6"/>
        <v>0</v>
      </c>
      <c r="AU19" s="42">
        <f t="shared" si="1"/>
        <v>0</v>
      </c>
      <c r="AW19" s="66">
        <f t="shared" si="7"/>
        <v>0</v>
      </c>
    </row>
    <row r="20" spans="1:49" ht="18" customHeight="1">
      <c r="A20" s="45" t="s">
        <v>18</v>
      </c>
      <c r="B20" s="45" t="s">
        <v>68</v>
      </c>
      <c r="C20" s="35">
        <v>118048</v>
      </c>
      <c r="D20" s="28">
        <v>0.12</v>
      </c>
      <c r="E20" s="28"/>
      <c r="F20" s="28"/>
      <c r="G20" s="28"/>
      <c r="H20" s="28"/>
      <c r="I20" s="28">
        <v>55900</v>
      </c>
      <c r="J20" s="41">
        <f t="shared" si="2"/>
        <v>173948</v>
      </c>
      <c r="K20" s="28">
        <v>12275</v>
      </c>
      <c r="L20" s="28"/>
      <c r="M20" s="41">
        <f t="shared" si="3"/>
        <v>12275</v>
      </c>
      <c r="N20" s="42">
        <f t="shared" si="4"/>
        <v>186223</v>
      </c>
      <c r="O20" s="35">
        <v>0</v>
      </c>
      <c r="P20" s="28">
        <v>0</v>
      </c>
      <c r="Q20" s="35"/>
      <c r="R20" s="35"/>
      <c r="S20" s="35"/>
      <c r="T20" s="35"/>
      <c r="U20" s="35"/>
      <c r="V20" s="35"/>
      <c r="W20" s="35"/>
      <c r="X20" s="42">
        <f t="shared" si="5"/>
        <v>0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42">
        <f t="shared" si="0"/>
        <v>0</v>
      </c>
      <c r="AN20" s="35"/>
      <c r="AO20" s="35"/>
      <c r="AP20" s="35"/>
      <c r="AQ20" s="35"/>
      <c r="AR20" s="35"/>
      <c r="AS20" s="35"/>
      <c r="AT20" s="42">
        <f t="shared" si="6"/>
        <v>0</v>
      </c>
      <c r="AU20" s="42">
        <f t="shared" si="1"/>
        <v>0</v>
      </c>
      <c r="AW20" s="66">
        <f t="shared" si="7"/>
        <v>0</v>
      </c>
    </row>
    <row r="21" spans="1:49" ht="18" customHeight="1">
      <c r="A21" s="45" t="s">
        <v>19</v>
      </c>
      <c r="B21" s="45" t="s">
        <v>69</v>
      </c>
      <c r="C21" s="35">
        <v>92</v>
      </c>
      <c r="D21" s="28">
        <v>0.03</v>
      </c>
      <c r="E21" s="28"/>
      <c r="F21" s="28">
        <v>17500</v>
      </c>
      <c r="G21" s="28">
        <v>1705</v>
      </c>
      <c r="H21" s="28"/>
      <c r="I21" s="28"/>
      <c r="J21" s="41">
        <f t="shared" si="2"/>
        <v>19297</v>
      </c>
      <c r="K21" s="28">
        <v>13960</v>
      </c>
      <c r="L21" s="28"/>
      <c r="M21" s="41">
        <f t="shared" si="3"/>
        <v>13960</v>
      </c>
      <c r="N21" s="42">
        <f t="shared" si="4"/>
        <v>33257</v>
      </c>
      <c r="O21" s="35">
        <v>0</v>
      </c>
      <c r="P21" s="28">
        <v>0</v>
      </c>
      <c r="Q21" s="35"/>
      <c r="R21" s="35"/>
      <c r="S21" s="35"/>
      <c r="T21" s="35"/>
      <c r="U21" s="35"/>
      <c r="V21" s="35"/>
      <c r="W21" s="35"/>
      <c r="X21" s="42">
        <f t="shared" si="5"/>
        <v>0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42">
        <f t="shared" si="0"/>
        <v>0</v>
      </c>
      <c r="AN21" s="35"/>
      <c r="AO21" s="35"/>
      <c r="AP21" s="35"/>
      <c r="AQ21" s="35"/>
      <c r="AR21" s="35"/>
      <c r="AS21" s="35"/>
      <c r="AT21" s="42">
        <f t="shared" si="6"/>
        <v>0</v>
      </c>
      <c r="AU21" s="42">
        <f t="shared" si="1"/>
        <v>0</v>
      </c>
      <c r="AW21" s="66">
        <f t="shared" si="7"/>
        <v>0</v>
      </c>
    </row>
    <row r="22" spans="1:49" ht="18" customHeight="1">
      <c r="A22" s="45" t="s">
        <v>20</v>
      </c>
      <c r="B22" s="45" t="s">
        <v>70</v>
      </c>
      <c r="C22" s="35">
        <v>61830</v>
      </c>
      <c r="D22" s="28">
        <v>0.06</v>
      </c>
      <c r="E22" s="28"/>
      <c r="F22" s="28"/>
      <c r="G22" s="28"/>
      <c r="H22" s="28"/>
      <c r="I22" s="28"/>
      <c r="J22" s="41">
        <f t="shared" si="2"/>
        <v>61830</v>
      </c>
      <c r="K22" s="28">
        <v>4875</v>
      </c>
      <c r="L22" s="28"/>
      <c r="M22" s="41">
        <f t="shared" si="3"/>
        <v>4875</v>
      </c>
      <c r="N22" s="42">
        <f t="shared" si="4"/>
        <v>66705</v>
      </c>
      <c r="O22" s="35">
        <v>0</v>
      </c>
      <c r="P22" s="28">
        <v>0</v>
      </c>
      <c r="Q22" s="35"/>
      <c r="R22" s="35"/>
      <c r="S22" s="35">
        <v>10000</v>
      </c>
      <c r="T22" s="35"/>
      <c r="U22" s="35"/>
      <c r="V22" s="35"/>
      <c r="W22" s="35"/>
      <c r="X22" s="42">
        <f t="shared" si="5"/>
        <v>12000</v>
      </c>
      <c r="Y22" s="35"/>
      <c r="Z22" s="35"/>
      <c r="AA22" s="35"/>
      <c r="AB22" s="35"/>
      <c r="AC22" s="35"/>
      <c r="AD22" s="35"/>
      <c r="AE22" s="35"/>
      <c r="AF22" s="35"/>
      <c r="AG22" s="35">
        <v>2000</v>
      </c>
      <c r="AH22" s="35"/>
      <c r="AI22" s="35"/>
      <c r="AJ22" s="35">
        <v>10000</v>
      </c>
      <c r="AK22" s="35"/>
      <c r="AL22" s="35"/>
      <c r="AM22" s="42">
        <f t="shared" si="0"/>
        <v>22000</v>
      </c>
      <c r="AN22" s="35"/>
      <c r="AO22" s="35"/>
      <c r="AP22" s="35"/>
      <c r="AQ22" s="35"/>
      <c r="AR22" s="35"/>
      <c r="AS22" s="35"/>
      <c r="AT22" s="42">
        <f t="shared" si="6"/>
        <v>0</v>
      </c>
      <c r="AU22" s="42">
        <f t="shared" si="1"/>
        <v>22000</v>
      </c>
      <c r="AW22" s="66">
        <f t="shared" si="7"/>
        <v>0</v>
      </c>
    </row>
    <row r="23" spans="1:49" ht="18" customHeight="1">
      <c r="A23" s="45" t="s">
        <v>21</v>
      </c>
      <c r="B23" s="45" t="s">
        <v>71</v>
      </c>
      <c r="C23" s="35">
        <v>12334</v>
      </c>
      <c r="D23" s="28">
        <v>0.01</v>
      </c>
      <c r="E23" s="28"/>
      <c r="F23" s="28">
        <v>29000</v>
      </c>
      <c r="G23" s="28">
        <v>14999</v>
      </c>
      <c r="H23" s="28"/>
      <c r="I23" s="28"/>
      <c r="J23" s="41">
        <f t="shared" si="2"/>
        <v>56333</v>
      </c>
      <c r="K23" s="28">
        <v>11481</v>
      </c>
      <c r="L23" s="28"/>
      <c r="M23" s="41">
        <f t="shared" si="3"/>
        <v>11481</v>
      </c>
      <c r="N23" s="42">
        <f t="shared" si="4"/>
        <v>67814</v>
      </c>
      <c r="O23" s="35">
        <v>0</v>
      </c>
      <c r="P23" s="28">
        <v>0</v>
      </c>
      <c r="Q23" s="35"/>
      <c r="R23" s="35"/>
      <c r="S23" s="35"/>
      <c r="T23" s="35"/>
      <c r="U23" s="35"/>
      <c r="V23" s="35"/>
      <c r="W23" s="35"/>
      <c r="X23" s="42">
        <f t="shared" si="5"/>
        <v>0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42">
        <f t="shared" si="0"/>
        <v>0</v>
      </c>
      <c r="AN23" s="35"/>
      <c r="AO23" s="35"/>
      <c r="AP23" s="35"/>
      <c r="AQ23" s="35"/>
      <c r="AR23" s="35"/>
      <c r="AS23" s="35"/>
      <c r="AT23" s="42">
        <f t="shared" si="6"/>
        <v>0</v>
      </c>
      <c r="AU23" s="42">
        <f t="shared" si="1"/>
        <v>0</v>
      </c>
      <c r="AW23" s="66">
        <f t="shared" si="7"/>
        <v>0</v>
      </c>
    </row>
    <row r="24" spans="1:49" ht="18" customHeight="1">
      <c r="A24" s="45" t="s">
        <v>22</v>
      </c>
      <c r="B24" s="45" t="s">
        <v>72</v>
      </c>
      <c r="C24" s="35">
        <v>809403</v>
      </c>
      <c r="D24" s="28">
        <v>0.79</v>
      </c>
      <c r="E24" s="28"/>
      <c r="F24" s="28">
        <v>10000</v>
      </c>
      <c r="G24" s="28"/>
      <c r="H24" s="28"/>
      <c r="I24" s="28"/>
      <c r="J24" s="41">
        <f t="shared" si="2"/>
        <v>819403</v>
      </c>
      <c r="K24" s="28"/>
      <c r="L24" s="28"/>
      <c r="M24" s="41">
        <f t="shared" si="3"/>
        <v>0</v>
      </c>
      <c r="N24" s="42">
        <f t="shared" si="4"/>
        <v>819403</v>
      </c>
      <c r="O24" s="35">
        <v>0</v>
      </c>
      <c r="P24" s="28">
        <v>0</v>
      </c>
      <c r="Q24" s="35"/>
      <c r="R24" s="35"/>
      <c r="S24" s="35"/>
      <c r="T24" s="35"/>
      <c r="U24" s="35"/>
      <c r="V24" s="35"/>
      <c r="W24" s="35"/>
      <c r="X24" s="42">
        <f t="shared" si="5"/>
        <v>1000</v>
      </c>
      <c r="Y24" s="35"/>
      <c r="Z24" s="35"/>
      <c r="AA24" s="35"/>
      <c r="AB24" s="35"/>
      <c r="AC24" s="35"/>
      <c r="AD24" s="35"/>
      <c r="AE24" s="35"/>
      <c r="AF24" s="35"/>
      <c r="AG24" s="35">
        <v>1000</v>
      </c>
      <c r="AH24" s="35"/>
      <c r="AI24" s="35"/>
      <c r="AJ24" s="35"/>
      <c r="AK24" s="35"/>
      <c r="AL24" s="35"/>
      <c r="AM24" s="42">
        <f t="shared" si="0"/>
        <v>1000</v>
      </c>
      <c r="AN24" s="35"/>
      <c r="AO24" s="35">
        <v>39697.25</v>
      </c>
      <c r="AP24" s="35"/>
      <c r="AQ24" s="35"/>
      <c r="AR24" s="35"/>
      <c r="AS24" s="35"/>
      <c r="AT24" s="42">
        <f t="shared" si="6"/>
        <v>39697.25</v>
      </c>
      <c r="AU24" s="42">
        <f t="shared" si="1"/>
        <v>40697.25</v>
      </c>
      <c r="AW24" s="66">
        <f t="shared" si="7"/>
        <v>39697.25</v>
      </c>
    </row>
    <row r="25" spans="1:49" ht="18" customHeight="1">
      <c r="A25" s="45" t="s">
        <v>23</v>
      </c>
      <c r="B25" s="45" t="s">
        <v>73</v>
      </c>
      <c r="C25" s="35">
        <v>65158</v>
      </c>
      <c r="D25" s="28">
        <v>0.06</v>
      </c>
      <c r="E25" s="28"/>
      <c r="F25" s="28"/>
      <c r="G25" s="28"/>
      <c r="H25" s="28"/>
      <c r="I25" s="28"/>
      <c r="J25" s="41">
        <f t="shared" si="2"/>
        <v>65158</v>
      </c>
      <c r="K25" s="28">
        <v>11337</v>
      </c>
      <c r="L25" s="28"/>
      <c r="M25" s="41">
        <f t="shared" si="3"/>
        <v>11337</v>
      </c>
      <c r="N25" s="42">
        <f t="shared" si="4"/>
        <v>76495</v>
      </c>
      <c r="O25" s="35">
        <v>0</v>
      </c>
      <c r="P25" s="28">
        <v>0</v>
      </c>
      <c r="Q25" s="35"/>
      <c r="R25" s="35"/>
      <c r="S25" s="35">
        <v>30000</v>
      </c>
      <c r="T25" s="35"/>
      <c r="U25" s="35"/>
      <c r="V25" s="35"/>
      <c r="W25" s="35"/>
      <c r="X25" s="42">
        <f t="shared" si="5"/>
        <v>40000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>
        <v>40000</v>
      </c>
      <c r="AK25" s="35"/>
      <c r="AL25" s="35"/>
      <c r="AM25" s="42">
        <f t="shared" si="0"/>
        <v>70000</v>
      </c>
      <c r="AN25" s="35"/>
      <c r="AO25" s="35"/>
      <c r="AP25" s="35"/>
      <c r="AQ25" s="35"/>
      <c r="AR25" s="35"/>
      <c r="AS25" s="35"/>
      <c r="AT25" s="42">
        <f t="shared" si="6"/>
        <v>0</v>
      </c>
      <c r="AU25" s="42">
        <f t="shared" si="1"/>
        <v>70000</v>
      </c>
      <c r="AW25" s="66">
        <f t="shared" si="7"/>
        <v>0</v>
      </c>
    </row>
    <row r="26" spans="1:49" ht="18" customHeight="1">
      <c r="A26" s="45" t="s">
        <v>24</v>
      </c>
      <c r="B26" s="45" t="s">
        <v>74</v>
      </c>
      <c r="C26" s="35">
        <v>442562</v>
      </c>
      <c r="D26" s="28">
        <v>0.43</v>
      </c>
      <c r="E26" s="28"/>
      <c r="F26" s="28"/>
      <c r="G26" s="28"/>
      <c r="H26" s="28">
        <v>12000</v>
      </c>
      <c r="I26" s="28"/>
      <c r="J26" s="41">
        <f t="shared" si="2"/>
        <v>454562</v>
      </c>
      <c r="K26" s="28"/>
      <c r="L26" s="28"/>
      <c r="M26" s="41">
        <f t="shared" si="3"/>
        <v>0</v>
      </c>
      <c r="N26" s="42">
        <f t="shared" si="4"/>
        <v>454562</v>
      </c>
      <c r="O26" s="35">
        <v>0</v>
      </c>
      <c r="P26" s="28">
        <v>0</v>
      </c>
      <c r="Q26" s="35"/>
      <c r="R26" s="35"/>
      <c r="S26" s="35"/>
      <c r="T26" s="35"/>
      <c r="U26" s="35"/>
      <c r="V26" s="35"/>
      <c r="W26" s="35"/>
      <c r="X26" s="42">
        <f t="shared" si="5"/>
        <v>42000</v>
      </c>
      <c r="Y26" s="35"/>
      <c r="Z26" s="35"/>
      <c r="AA26" s="35"/>
      <c r="AB26" s="35"/>
      <c r="AC26" s="35"/>
      <c r="AD26" s="35"/>
      <c r="AE26" s="35"/>
      <c r="AF26" s="35"/>
      <c r="AG26" s="35">
        <v>2000</v>
      </c>
      <c r="AH26" s="35"/>
      <c r="AI26" s="35"/>
      <c r="AJ26" s="35">
        <v>40000</v>
      </c>
      <c r="AK26" s="35"/>
      <c r="AL26" s="35"/>
      <c r="AM26" s="42">
        <f t="shared" si="0"/>
        <v>42000</v>
      </c>
      <c r="AN26" s="35"/>
      <c r="AO26" s="35">
        <v>40714.199999999997</v>
      </c>
      <c r="AP26" s="35"/>
      <c r="AQ26" s="35">
        <v>30000</v>
      </c>
      <c r="AR26" s="35"/>
      <c r="AS26" s="35">
        <v>28410</v>
      </c>
      <c r="AT26" s="42">
        <f t="shared" si="6"/>
        <v>99124.2</v>
      </c>
      <c r="AU26" s="42">
        <f t="shared" si="1"/>
        <v>141124.20000000001</v>
      </c>
      <c r="AW26" s="66">
        <f t="shared" si="7"/>
        <v>99124.2</v>
      </c>
    </row>
    <row r="27" spans="1:49" ht="18" customHeight="1">
      <c r="A27" s="45" t="s">
        <v>25</v>
      </c>
      <c r="B27" s="45" t="s">
        <v>75</v>
      </c>
      <c r="C27" s="35">
        <v>0</v>
      </c>
      <c r="D27" s="28">
        <v>0</v>
      </c>
      <c r="E27" s="28"/>
      <c r="F27" s="28"/>
      <c r="G27" s="28"/>
      <c r="H27" s="28"/>
      <c r="I27" s="28"/>
      <c r="J27" s="41">
        <f t="shared" si="2"/>
        <v>0</v>
      </c>
      <c r="K27" s="28"/>
      <c r="L27" s="28"/>
      <c r="M27" s="41">
        <f t="shared" si="3"/>
        <v>0</v>
      </c>
      <c r="N27" s="42">
        <f t="shared" si="4"/>
        <v>0</v>
      </c>
      <c r="O27" s="35">
        <v>8483</v>
      </c>
      <c r="P27" s="28">
        <v>3.01</v>
      </c>
      <c r="Q27" s="35"/>
      <c r="R27" s="35"/>
      <c r="S27" s="35"/>
      <c r="T27" s="35"/>
      <c r="U27" s="35"/>
      <c r="V27" s="35"/>
      <c r="W27" s="35"/>
      <c r="X27" s="42">
        <f t="shared" si="5"/>
        <v>2000</v>
      </c>
      <c r="Y27" s="35"/>
      <c r="Z27" s="35"/>
      <c r="AA27" s="35"/>
      <c r="AB27" s="35"/>
      <c r="AC27" s="35"/>
      <c r="AD27" s="35"/>
      <c r="AE27" s="35"/>
      <c r="AF27" s="35"/>
      <c r="AG27" s="35">
        <v>2000</v>
      </c>
      <c r="AH27" s="35"/>
      <c r="AI27" s="35"/>
      <c r="AJ27" s="35"/>
      <c r="AK27" s="35"/>
      <c r="AL27" s="35"/>
      <c r="AM27" s="42">
        <f t="shared" si="0"/>
        <v>10483</v>
      </c>
      <c r="AN27" s="35"/>
      <c r="AO27" s="35">
        <v>50498</v>
      </c>
      <c r="AP27" s="35"/>
      <c r="AQ27" s="35"/>
      <c r="AR27" s="35"/>
      <c r="AS27" s="35">
        <v>14830</v>
      </c>
      <c r="AT27" s="42">
        <f t="shared" si="6"/>
        <v>65328</v>
      </c>
      <c r="AU27" s="42">
        <f t="shared" si="1"/>
        <v>75811</v>
      </c>
      <c r="AW27" s="66">
        <f t="shared" si="7"/>
        <v>65328</v>
      </c>
    </row>
    <row r="28" spans="1:49" ht="18" customHeight="1">
      <c r="A28" s="45" t="s">
        <v>26</v>
      </c>
      <c r="B28" s="45" t="s">
        <v>76</v>
      </c>
      <c r="C28" s="35">
        <v>100717</v>
      </c>
      <c r="D28" s="28">
        <v>0.1</v>
      </c>
      <c r="E28" s="28"/>
      <c r="F28" s="28">
        <v>18000</v>
      </c>
      <c r="G28" s="28"/>
      <c r="H28" s="28">
        <v>35000</v>
      </c>
      <c r="I28" s="28"/>
      <c r="J28" s="41">
        <f t="shared" si="2"/>
        <v>153717</v>
      </c>
      <c r="K28" s="28">
        <v>22012</v>
      </c>
      <c r="L28" s="28"/>
      <c r="M28" s="41">
        <f t="shared" si="3"/>
        <v>22012</v>
      </c>
      <c r="N28" s="42">
        <f t="shared" si="4"/>
        <v>175729</v>
      </c>
      <c r="O28" s="35">
        <v>0</v>
      </c>
      <c r="P28" s="28">
        <v>0</v>
      </c>
      <c r="Q28" s="35"/>
      <c r="R28" s="35"/>
      <c r="S28" s="35"/>
      <c r="T28" s="35"/>
      <c r="U28" s="35"/>
      <c r="V28" s="35"/>
      <c r="W28" s="35"/>
      <c r="X28" s="42">
        <f t="shared" si="5"/>
        <v>0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42">
        <f t="shared" si="0"/>
        <v>0</v>
      </c>
      <c r="AN28" s="35"/>
      <c r="AO28" s="35"/>
      <c r="AP28" s="35"/>
      <c r="AQ28" s="35"/>
      <c r="AR28" s="35"/>
      <c r="AS28" s="35"/>
      <c r="AT28" s="42">
        <f t="shared" si="6"/>
        <v>0</v>
      </c>
      <c r="AU28" s="42">
        <f t="shared" si="1"/>
        <v>0</v>
      </c>
      <c r="AW28" s="66">
        <f t="shared" si="7"/>
        <v>0</v>
      </c>
    </row>
    <row r="29" spans="1:49" ht="18" customHeight="1">
      <c r="A29" s="45" t="s">
        <v>27</v>
      </c>
      <c r="B29" s="45" t="s">
        <v>77</v>
      </c>
      <c r="C29" s="35">
        <v>61229</v>
      </c>
      <c r="D29" s="28">
        <v>0.06</v>
      </c>
      <c r="E29" s="28"/>
      <c r="F29" s="28"/>
      <c r="G29" s="28"/>
      <c r="H29" s="28"/>
      <c r="I29" s="28"/>
      <c r="J29" s="41">
        <f t="shared" si="2"/>
        <v>61229</v>
      </c>
      <c r="K29" s="28">
        <v>13363</v>
      </c>
      <c r="L29" s="28"/>
      <c r="M29" s="41">
        <f t="shared" si="3"/>
        <v>13363</v>
      </c>
      <c r="N29" s="42">
        <f t="shared" si="4"/>
        <v>74592</v>
      </c>
      <c r="O29" s="35">
        <v>0</v>
      </c>
      <c r="P29" s="28">
        <v>0</v>
      </c>
      <c r="Q29" s="35"/>
      <c r="R29" s="35"/>
      <c r="S29" s="35"/>
      <c r="T29" s="35"/>
      <c r="U29" s="35"/>
      <c r="V29" s="35"/>
      <c r="W29" s="35"/>
      <c r="X29" s="42">
        <f t="shared" si="5"/>
        <v>2000</v>
      </c>
      <c r="Y29" s="35"/>
      <c r="Z29" s="35"/>
      <c r="AA29" s="35"/>
      <c r="AB29" s="35"/>
      <c r="AC29" s="35"/>
      <c r="AD29" s="35"/>
      <c r="AE29" s="35"/>
      <c r="AF29" s="35"/>
      <c r="AG29" s="35">
        <v>2000</v>
      </c>
      <c r="AH29" s="35"/>
      <c r="AI29" s="35"/>
      <c r="AJ29" s="35"/>
      <c r="AK29" s="35"/>
      <c r="AL29" s="35"/>
      <c r="AM29" s="42">
        <f t="shared" si="0"/>
        <v>2000</v>
      </c>
      <c r="AN29" s="35"/>
      <c r="AO29" s="35"/>
      <c r="AP29" s="35"/>
      <c r="AQ29" s="35"/>
      <c r="AR29" s="35"/>
      <c r="AS29" s="35"/>
      <c r="AT29" s="42">
        <f t="shared" si="6"/>
        <v>0</v>
      </c>
      <c r="AU29" s="42">
        <f t="shared" si="1"/>
        <v>2000</v>
      </c>
      <c r="AW29" s="66">
        <f t="shared" si="7"/>
        <v>0</v>
      </c>
    </row>
    <row r="30" spans="1:49" ht="18" customHeight="1">
      <c r="A30" s="45" t="s">
        <v>28</v>
      </c>
      <c r="B30" s="45" t="s">
        <v>78</v>
      </c>
      <c r="C30" s="35">
        <v>189496</v>
      </c>
      <c r="D30" s="28">
        <v>0.18</v>
      </c>
      <c r="E30" s="28"/>
      <c r="F30" s="28">
        <v>10000</v>
      </c>
      <c r="G30" s="28"/>
      <c r="H30" s="28"/>
      <c r="I30" s="28"/>
      <c r="J30" s="41">
        <f t="shared" si="2"/>
        <v>199496</v>
      </c>
      <c r="K30" s="28">
        <v>10258</v>
      </c>
      <c r="L30" s="28"/>
      <c r="M30" s="41">
        <f t="shared" si="3"/>
        <v>10258</v>
      </c>
      <c r="N30" s="42">
        <f t="shared" si="4"/>
        <v>209754</v>
      </c>
      <c r="O30" s="35">
        <v>0</v>
      </c>
      <c r="P30" s="28">
        <v>0</v>
      </c>
      <c r="Q30" s="35"/>
      <c r="R30" s="35"/>
      <c r="S30" s="35"/>
      <c r="T30" s="35"/>
      <c r="U30" s="35"/>
      <c r="V30" s="35"/>
      <c r="W30" s="35"/>
      <c r="X30" s="42">
        <f t="shared" si="5"/>
        <v>0</v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42">
        <f t="shared" si="0"/>
        <v>0</v>
      </c>
      <c r="AN30" s="35"/>
      <c r="AO30" s="35"/>
      <c r="AP30" s="35"/>
      <c r="AQ30" s="35"/>
      <c r="AR30" s="35"/>
      <c r="AS30" s="35"/>
      <c r="AT30" s="42">
        <f t="shared" si="6"/>
        <v>0</v>
      </c>
      <c r="AU30" s="42">
        <f t="shared" si="1"/>
        <v>0</v>
      </c>
      <c r="AW30" s="66">
        <f t="shared" si="7"/>
        <v>0</v>
      </c>
    </row>
    <row r="31" spans="1:49" ht="18" customHeight="1">
      <c r="A31" s="45" t="s">
        <v>29</v>
      </c>
      <c r="B31" s="45" t="s">
        <v>79</v>
      </c>
      <c r="C31" s="35">
        <v>63160</v>
      </c>
      <c r="D31" s="28">
        <v>0.06</v>
      </c>
      <c r="E31" s="28"/>
      <c r="F31" s="28"/>
      <c r="G31" s="28"/>
      <c r="H31" s="28"/>
      <c r="I31" s="28"/>
      <c r="J31" s="41">
        <f t="shared" si="2"/>
        <v>63160</v>
      </c>
      <c r="K31" s="28">
        <v>13359</v>
      </c>
      <c r="L31" s="28"/>
      <c r="M31" s="41">
        <f t="shared" si="3"/>
        <v>13359</v>
      </c>
      <c r="N31" s="42">
        <f t="shared" si="4"/>
        <v>76519</v>
      </c>
      <c r="O31" s="35">
        <v>0</v>
      </c>
      <c r="P31" s="28">
        <v>0</v>
      </c>
      <c r="Q31" s="35"/>
      <c r="R31" s="35"/>
      <c r="S31" s="35"/>
      <c r="T31" s="35"/>
      <c r="U31" s="35"/>
      <c r="V31" s="35"/>
      <c r="W31" s="35"/>
      <c r="X31" s="42">
        <f t="shared" si="5"/>
        <v>12000</v>
      </c>
      <c r="Y31" s="35"/>
      <c r="Z31" s="35"/>
      <c r="AA31" s="35"/>
      <c r="AB31" s="35"/>
      <c r="AC31" s="35"/>
      <c r="AD31" s="35"/>
      <c r="AE31" s="35"/>
      <c r="AF31" s="35"/>
      <c r="AG31" s="35">
        <v>2000</v>
      </c>
      <c r="AH31" s="35"/>
      <c r="AI31" s="35"/>
      <c r="AJ31" s="35">
        <v>10000</v>
      </c>
      <c r="AK31" s="35"/>
      <c r="AL31" s="35"/>
      <c r="AM31" s="42">
        <f t="shared" si="0"/>
        <v>12000</v>
      </c>
      <c r="AN31" s="35"/>
      <c r="AO31" s="35"/>
      <c r="AP31" s="35"/>
      <c r="AQ31" s="35"/>
      <c r="AR31" s="35"/>
      <c r="AS31" s="35"/>
      <c r="AT31" s="42">
        <f t="shared" si="6"/>
        <v>0</v>
      </c>
      <c r="AU31" s="42">
        <f t="shared" si="1"/>
        <v>12000</v>
      </c>
      <c r="AW31" s="66">
        <f t="shared" si="7"/>
        <v>0</v>
      </c>
    </row>
    <row r="32" spans="1:49" ht="18" customHeight="1">
      <c r="A32" s="45" t="s">
        <v>30</v>
      </c>
      <c r="B32" s="45" t="s">
        <v>80</v>
      </c>
      <c r="C32" s="35">
        <v>154247</v>
      </c>
      <c r="D32" s="28">
        <v>0.15</v>
      </c>
      <c r="E32" s="28"/>
      <c r="F32" s="28"/>
      <c r="G32" s="28"/>
      <c r="H32" s="28"/>
      <c r="I32" s="28"/>
      <c r="J32" s="41">
        <f t="shared" si="2"/>
        <v>154247</v>
      </c>
      <c r="K32" s="28">
        <v>13099</v>
      </c>
      <c r="L32" s="28"/>
      <c r="M32" s="41">
        <f t="shared" si="3"/>
        <v>13099</v>
      </c>
      <c r="N32" s="42">
        <f t="shared" si="4"/>
        <v>167346</v>
      </c>
      <c r="O32" s="35">
        <v>0</v>
      </c>
      <c r="P32" s="28">
        <v>0</v>
      </c>
      <c r="Q32" s="35"/>
      <c r="R32" s="35"/>
      <c r="S32" s="35">
        <v>10000</v>
      </c>
      <c r="T32" s="35"/>
      <c r="U32" s="35"/>
      <c r="V32" s="35"/>
      <c r="W32" s="35"/>
      <c r="X32" s="42">
        <f t="shared" si="5"/>
        <v>20000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>
        <v>20000</v>
      </c>
      <c r="AK32" s="35"/>
      <c r="AL32" s="35"/>
      <c r="AM32" s="42">
        <f t="shared" si="0"/>
        <v>30000</v>
      </c>
      <c r="AN32" s="35"/>
      <c r="AO32" s="35"/>
      <c r="AP32" s="35"/>
      <c r="AQ32" s="35"/>
      <c r="AR32" s="35"/>
      <c r="AS32" s="35"/>
      <c r="AT32" s="42">
        <f t="shared" si="6"/>
        <v>0</v>
      </c>
      <c r="AU32" s="42">
        <f t="shared" si="1"/>
        <v>30000</v>
      </c>
      <c r="AW32" s="66">
        <f t="shared" si="7"/>
        <v>0</v>
      </c>
    </row>
    <row r="33" spans="1:49" ht="18" customHeight="1">
      <c r="A33" s="45" t="s">
        <v>31</v>
      </c>
      <c r="B33" s="45" t="s">
        <v>81</v>
      </c>
      <c r="C33" s="35">
        <v>93220</v>
      </c>
      <c r="D33" s="28">
        <v>0.09</v>
      </c>
      <c r="E33" s="28"/>
      <c r="F33" s="28">
        <v>3000</v>
      </c>
      <c r="G33" s="28">
        <v>3900</v>
      </c>
      <c r="H33" s="28"/>
      <c r="I33" s="28"/>
      <c r="J33" s="41">
        <f t="shared" si="2"/>
        <v>100120</v>
      </c>
      <c r="K33" s="28">
        <v>8804</v>
      </c>
      <c r="L33" s="28"/>
      <c r="M33" s="41">
        <f t="shared" si="3"/>
        <v>8804</v>
      </c>
      <c r="N33" s="42">
        <f t="shared" si="4"/>
        <v>108924</v>
      </c>
      <c r="O33" s="35">
        <v>0</v>
      </c>
      <c r="P33" s="28">
        <v>0</v>
      </c>
      <c r="Q33" s="35"/>
      <c r="R33" s="35"/>
      <c r="S33" s="35"/>
      <c r="T33" s="35"/>
      <c r="U33" s="35"/>
      <c r="V33" s="35"/>
      <c r="W33" s="35"/>
      <c r="X33" s="42">
        <f t="shared" si="5"/>
        <v>0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2">
        <f t="shared" si="0"/>
        <v>0</v>
      </c>
      <c r="AN33" s="35"/>
      <c r="AO33" s="35"/>
      <c r="AP33" s="35"/>
      <c r="AQ33" s="35"/>
      <c r="AR33" s="35"/>
      <c r="AS33" s="35"/>
      <c r="AT33" s="42">
        <f t="shared" si="6"/>
        <v>0</v>
      </c>
      <c r="AU33" s="42">
        <f t="shared" si="1"/>
        <v>0</v>
      </c>
      <c r="AW33" s="66">
        <f t="shared" si="7"/>
        <v>0</v>
      </c>
    </row>
    <row r="34" spans="1:49" ht="18" customHeight="1">
      <c r="A34" s="45" t="s">
        <v>32</v>
      </c>
      <c r="B34" s="45" t="s">
        <v>82</v>
      </c>
      <c r="C34" s="35">
        <v>62414</v>
      </c>
      <c r="D34" s="28">
        <v>0.06</v>
      </c>
      <c r="E34" s="28"/>
      <c r="F34" s="28">
        <v>10000</v>
      </c>
      <c r="G34" s="28">
        <v>20209</v>
      </c>
      <c r="H34" s="28"/>
      <c r="I34" s="28"/>
      <c r="J34" s="41">
        <f t="shared" si="2"/>
        <v>92623</v>
      </c>
      <c r="K34" s="28">
        <v>7332</v>
      </c>
      <c r="L34" s="28"/>
      <c r="M34" s="41">
        <f t="shared" si="3"/>
        <v>7332</v>
      </c>
      <c r="N34" s="42">
        <f t="shared" si="4"/>
        <v>99955</v>
      </c>
      <c r="O34" s="35">
        <v>0</v>
      </c>
      <c r="P34" s="28">
        <v>0</v>
      </c>
      <c r="Q34" s="35"/>
      <c r="R34" s="35"/>
      <c r="S34" s="35"/>
      <c r="T34" s="35"/>
      <c r="U34" s="35"/>
      <c r="V34" s="35"/>
      <c r="W34" s="35"/>
      <c r="X34" s="42">
        <f t="shared" si="5"/>
        <v>0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2">
        <f t="shared" si="0"/>
        <v>0</v>
      </c>
      <c r="AN34" s="35"/>
      <c r="AO34" s="35"/>
      <c r="AP34" s="35"/>
      <c r="AQ34" s="35"/>
      <c r="AR34" s="35"/>
      <c r="AS34" s="35"/>
      <c r="AT34" s="42">
        <f t="shared" si="6"/>
        <v>0</v>
      </c>
      <c r="AU34" s="42">
        <f t="shared" si="1"/>
        <v>0</v>
      </c>
      <c r="AW34" s="66">
        <f t="shared" si="7"/>
        <v>0</v>
      </c>
    </row>
    <row r="35" spans="1:49" ht="18" customHeight="1">
      <c r="A35" s="45" t="s">
        <v>33</v>
      </c>
      <c r="B35" s="45" t="s">
        <v>83</v>
      </c>
      <c r="C35" s="35">
        <v>0</v>
      </c>
      <c r="D35" s="28">
        <v>0</v>
      </c>
      <c r="E35" s="28"/>
      <c r="F35" s="28"/>
      <c r="G35" s="28"/>
      <c r="H35" s="28"/>
      <c r="I35" s="28"/>
      <c r="J35" s="41">
        <f t="shared" si="2"/>
        <v>0</v>
      </c>
      <c r="K35" s="28"/>
      <c r="L35" s="28"/>
      <c r="M35" s="41">
        <f t="shared" si="3"/>
        <v>0</v>
      </c>
      <c r="N35" s="42">
        <f t="shared" si="4"/>
        <v>0</v>
      </c>
      <c r="O35" s="35">
        <v>799773</v>
      </c>
      <c r="P35" s="35">
        <v>73.83</v>
      </c>
      <c r="Q35" s="35"/>
      <c r="R35" s="35"/>
      <c r="S35" s="35"/>
      <c r="T35" s="35"/>
      <c r="U35" s="35"/>
      <c r="V35" s="35"/>
      <c r="W35" s="35"/>
      <c r="X35" s="42">
        <f t="shared" si="5"/>
        <v>35000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>
        <v>35000</v>
      </c>
      <c r="AI35" s="35"/>
      <c r="AJ35" s="35"/>
      <c r="AK35" s="35"/>
      <c r="AL35" s="35"/>
      <c r="AM35" s="42">
        <f t="shared" si="0"/>
        <v>834773</v>
      </c>
      <c r="AN35" s="35"/>
      <c r="AO35" s="35">
        <v>9572.0300000000007</v>
      </c>
      <c r="AP35" s="35">
        <v>2000</v>
      </c>
      <c r="AQ35" s="35"/>
      <c r="AR35" s="35"/>
      <c r="AS35" s="35"/>
      <c r="AT35" s="42">
        <f t="shared" si="6"/>
        <v>11572.03</v>
      </c>
      <c r="AU35" s="42">
        <f t="shared" si="1"/>
        <v>846345.03</v>
      </c>
      <c r="AW35" s="66">
        <f t="shared" si="7"/>
        <v>11572.03</v>
      </c>
    </row>
    <row r="36" spans="1:49" ht="18" customHeight="1">
      <c r="A36" s="45" t="s">
        <v>34</v>
      </c>
      <c r="B36" s="45" t="s">
        <v>84</v>
      </c>
      <c r="C36" s="35">
        <v>0</v>
      </c>
      <c r="D36" s="28">
        <v>0</v>
      </c>
      <c r="E36" s="28"/>
      <c r="F36" s="28"/>
      <c r="G36" s="28"/>
      <c r="H36" s="28"/>
      <c r="I36" s="28"/>
      <c r="J36" s="41">
        <f t="shared" si="2"/>
        <v>0</v>
      </c>
      <c r="K36" s="28">
        <v>18066</v>
      </c>
      <c r="L36" s="28"/>
      <c r="M36" s="41">
        <f t="shared" si="3"/>
        <v>18066</v>
      </c>
      <c r="N36" s="42">
        <f t="shared" si="4"/>
        <v>18066</v>
      </c>
      <c r="O36" s="35">
        <v>24281</v>
      </c>
      <c r="P36" s="28">
        <v>14.18</v>
      </c>
      <c r="Q36" s="35"/>
      <c r="R36" s="35"/>
      <c r="S36" s="35"/>
      <c r="T36" s="35"/>
      <c r="U36" s="35"/>
      <c r="V36" s="35"/>
      <c r="W36" s="35"/>
      <c r="X36" s="42">
        <f t="shared" si="5"/>
        <v>0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2">
        <f t="shared" si="0"/>
        <v>24281</v>
      </c>
      <c r="AN36" s="35"/>
      <c r="AO36" s="35"/>
      <c r="AP36" s="35"/>
      <c r="AQ36" s="35"/>
      <c r="AR36" s="35"/>
      <c r="AS36" s="35"/>
      <c r="AT36" s="42">
        <f t="shared" si="6"/>
        <v>0</v>
      </c>
      <c r="AU36" s="42">
        <f t="shared" si="1"/>
        <v>24281</v>
      </c>
      <c r="AW36" s="66">
        <f t="shared" si="7"/>
        <v>0</v>
      </c>
    </row>
    <row r="37" spans="1:49" ht="18" customHeight="1">
      <c r="A37" s="45" t="s">
        <v>35</v>
      </c>
      <c r="B37" s="45" t="s">
        <v>85</v>
      </c>
      <c r="C37" s="35">
        <v>45682</v>
      </c>
      <c r="D37" s="28">
        <v>0.04</v>
      </c>
      <c r="E37" s="28"/>
      <c r="F37" s="28"/>
      <c r="G37" s="28"/>
      <c r="H37" s="28"/>
      <c r="I37" s="28"/>
      <c r="J37" s="41">
        <f t="shared" si="2"/>
        <v>45682</v>
      </c>
      <c r="K37" s="28">
        <v>9256</v>
      </c>
      <c r="L37" s="28"/>
      <c r="M37" s="41">
        <f t="shared" si="3"/>
        <v>9256</v>
      </c>
      <c r="N37" s="42">
        <f t="shared" si="4"/>
        <v>54938</v>
      </c>
      <c r="O37" s="35">
        <v>0</v>
      </c>
      <c r="P37" s="28">
        <v>0</v>
      </c>
      <c r="Q37" s="35"/>
      <c r="R37" s="35"/>
      <c r="S37" s="35"/>
      <c r="T37" s="35"/>
      <c r="U37" s="35"/>
      <c r="V37" s="35"/>
      <c r="W37" s="35"/>
      <c r="X37" s="42">
        <f t="shared" si="5"/>
        <v>0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2">
        <f t="shared" si="0"/>
        <v>0</v>
      </c>
      <c r="AN37" s="35"/>
      <c r="AO37" s="35"/>
      <c r="AP37" s="35"/>
      <c r="AQ37" s="35"/>
      <c r="AR37" s="35"/>
      <c r="AS37" s="35"/>
      <c r="AT37" s="42">
        <f t="shared" si="6"/>
        <v>0</v>
      </c>
      <c r="AU37" s="42">
        <f t="shared" si="1"/>
        <v>0</v>
      </c>
      <c r="AW37" s="66">
        <f t="shared" si="7"/>
        <v>0</v>
      </c>
    </row>
    <row r="38" spans="1:49" ht="18" customHeight="1">
      <c r="A38" s="45" t="s">
        <v>36</v>
      </c>
      <c r="B38" s="45" t="s">
        <v>86</v>
      </c>
      <c r="C38" s="35">
        <v>194451</v>
      </c>
      <c r="D38" s="28">
        <v>0.19</v>
      </c>
      <c r="E38" s="28"/>
      <c r="F38" s="28">
        <v>10000</v>
      </c>
      <c r="G38" s="28"/>
      <c r="H38" s="28">
        <v>4000</v>
      </c>
      <c r="I38" s="28"/>
      <c r="J38" s="41">
        <f t="shared" si="2"/>
        <v>208451</v>
      </c>
      <c r="K38" s="28">
        <v>8442</v>
      </c>
      <c r="L38" s="28"/>
      <c r="M38" s="41">
        <f t="shared" si="3"/>
        <v>8442</v>
      </c>
      <c r="N38" s="42">
        <f t="shared" si="4"/>
        <v>216893</v>
      </c>
      <c r="O38" s="35">
        <v>0</v>
      </c>
      <c r="P38" s="28">
        <v>0</v>
      </c>
      <c r="Q38" s="35"/>
      <c r="R38" s="35"/>
      <c r="S38" s="35"/>
      <c r="T38" s="35"/>
      <c r="U38" s="35"/>
      <c r="V38" s="35"/>
      <c r="W38" s="35"/>
      <c r="X38" s="42">
        <f t="shared" si="5"/>
        <v>0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2">
        <f t="shared" si="0"/>
        <v>0</v>
      </c>
      <c r="AN38" s="35"/>
      <c r="AO38" s="35"/>
      <c r="AP38" s="35"/>
      <c r="AQ38" s="35"/>
      <c r="AR38" s="35"/>
      <c r="AS38" s="35"/>
      <c r="AT38" s="42">
        <f t="shared" si="6"/>
        <v>0</v>
      </c>
      <c r="AU38" s="42">
        <f t="shared" si="1"/>
        <v>0</v>
      </c>
      <c r="AW38" s="66">
        <f t="shared" si="7"/>
        <v>0</v>
      </c>
    </row>
    <row r="39" spans="1:49" ht="18" customHeight="1">
      <c r="A39" s="45" t="s">
        <v>37</v>
      </c>
      <c r="B39" s="45" t="s">
        <v>87</v>
      </c>
      <c r="C39" s="35">
        <v>73316</v>
      </c>
      <c r="D39" s="28">
        <v>7.0000000000000007E-2</v>
      </c>
      <c r="E39" s="28"/>
      <c r="F39" s="28"/>
      <c r="G39" s="28"/>
      <c r="H39" s="28"/>
      <c r="I39" s="28"/>
      <c r="J39" s="41">
        <f t="shared" si="2"/>
        <v>73316</v>
      </c>
      <c r="K39" s="28">
        <v>5726</v>
      </c>
      <c r="L39" s="28"/>
      <c r="M39" s="41">
        <f t="shared" si="3"/>
        <v>5726</v>
      </c>
      <c r="N39" s="42">
        <f t="shared" si="4"/>
        <v>79042</v>
      </c>
      <c r="O39" s="35">
        <v>0</v>
      </c>
      <c r="P39" s="28">
        <v>0</v>
      </c>
      <c r="Q39" s="35"/>
      <c r="R39" s="35"/>
      <c r="S39" s="35">
        <v>30000</v>
      </c>
      <c r="T39" s="35"/>
      <c r="U39" s="35"/>
      <c r="V39" s="35"/>
      <c r="W39" s="35"/>
      <c r="X39" s="42">
        <f t="shared" si="5"/>
        <v>0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2">
        <f t="shared" si="0"/>
        <v>30000</v>
      </c>
      <c r="AN39" s="35"/>
      <c r="AO39" s="35"/>
      <c r="AP39" s="35"/>
      <c r="AQ39" s="35"/>
      <c r="AR39" s="35"/>
      <c r="AS39" s="35"/>
      <c r="AT39" s="42">
        <f t="shared" si="6"/>
        <v>0</v>
      </c>
      <c r="AU39" s="42">
        <f t="shared" si="1"/>
        <v>30000</v>
      </c>
      <c r="AW39" s="66">
        <f t="shared" si="7"/>
        <v>0</v>
      </c>
    </row>
    <row r="40" spans="1:49" ht="18" customHeight="1">
      <c r="A40" s="45" t="s">
        <v>38</v>
      </c>
      <c r="B40" s="45" t="s">
        <v>88</v>
      </c>
      <c r="C40" s="35">
        <v>0</v>
      </c>
      <c r="D40" s="28">
        <v>0</v>
      </c>
      <c r="E40" s="28"/>
      <c r="F40" s="28"/>
      <c r="G40" s="28"/>
      <c r="H40" s="28">
        <v>3000</v>
      </c>
      <c r="I40" s="28"/>
      <c r="J40" s="41">
        <f t="shared" si="2"/>
        <v>3000</v>
      </c>
      <c r="K40" s="28">
        <v>24703</v>
      </c>
      <c r="L40" s="28"/>
      <c r="M40" s="41">
        <f t="shared" si="3"/>
        <v>24703</v>
      </c>
      <c r="N40" s="42">
        <f t="shared" si="4"/>
        <v>27703</v>
      </c>
      <c r="O40" s="35">
        <v>45477</v>
      </c>
      <c r="P40" s="28">
        <v>14.9</v>
      </c>
      <c r="Q40" s="35"/>
      <c r="R40" s="35"/>
      <c r="S40" s="35"/>
      <c r="T40" s="35"/>
      <c r="U40" s="35"/>
      <c r="V40" s="35"/>
      <c r="W40" s="35"/>
      <c r="X40" s="42">
        <f t="shared" si="5"/>
        <v>8000</v>
      </c>
      <c r="Y40" s="35"/>
      <c r="Z40" s="35"/>
      <c r="AA40" s="35"/>
      <c r="AB40" s="35"/>
      <c r="AC40" s="35"/>
      <c r="AD40" s="35"/>
      <c r="AE40" s="35"/>
      <c r="AF40" s="35"/>
      <c r="AG40" s="35">
        <v>3000</v>
      </c>
      <c r="AH40" s="35">
        <v>5000</v>
      </c>
      <c r="AI40" s="35"/>
      <c r="AJ40" s="35"/>
      <c r="AK40" s="35"/>
      <c r="AL40" s="35"/>
      <c r="AM40" s="42">
        <f t="shared" si="0"/>
        <v>53477</v>
      </c>
      <c r="AN40" s="35"/>
      <c r="AO40" s="35">
        <v>63626</v>
      </c>
      <c r="AP40" s="35"/>
      <c r="AQ40" s="35"/>
      <c r="AR40" s="35">
        <v>135000</v>
      </c>
      <c r="AS40" s="35"/>
      <c r="AT40" s="42">
        <f t="shared" si="6"/>
        <v>198626</v>
      </c>
      <c r="AU40" s="42">
        <f t="shared" si="1"/>
        <v>252103</v>
      </c>
      <c r="AW40" s="66">
        <f t="shared" si="7"/>
        <v>198626</v>
      </c>
    </row>
    <row r="41" spans="1:49" ht="18" customHeight="1">
      <c r="A41" s="45" t="s">
        <v>39</v>
      </c>
      <c r="B41" s="45" t="s">
        <v>89</v>
      </c>
      <c r="C41" s="35">
        <v>97388</v>
      </c>
      <c r="D41" s="28">
        <v>0.1</v>
      </c>
      <c r="E41" s="28"/>
      <c r="F41" s="28">
        <v>15000</v>
      </c>
      <c r="G41" s="28"/>
      <c r="H41" s="28"/>
      <c r="I41" s="28"/>
      <c r="J41" s="41">
        <f t="shared" si="2"/>
        <v>112388</v>
      </c>
      <c r="K41" s="28">
        <v>17147</v>
      </c>
      <c r="L41" s="28"/>
      <c r="M41" s="41">
        <f t="shared" si="3"/>
        <v>17147</v>
      </c>
      <c r="N41" s="42">
        <f t="shared" si="4"/>
        <v>129535</v>
      </c>
      <c r="O41" s="35">
        <v>0</v>
      </c>
      <c r="P41" s="28">
        <v>0</v>
      </c>
      <c r="Q41" s="35"/>
      <c r="R41" s="35"/>
      <c r="S41" s="35"/>
      <c r="T41" s="35"/>
      <c r="U41" s="35"/>
      <c r="V41" s="35"/>
      <c r="W41" s="35"/>
      <c r="X41" s="42">
        <f t="shared" si="5"/>
        <v>0</v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2">
        <f t="shared" si="0"/>
        <v>0</v>
      </c>
      <c r="AN41" s="35"/>
      <c r="AO41" s="35"/>
      <c r="AP41" s="35"/>
      <c r="AQ41" s="35"/>
      <c r="AR41" s="35"/>
      <c r="AS41" s="35"/>
      <c r="AT41" s="42">
        <f t="shared" si="6"/>
        <v>0</v>
      </c>
      <c r="AU41" s="42">
        <f t="shared" si="1"/>
        <v>0</v>
      </c>
      <c r="AW41" s="66">
        <f t="shared" si="7"/>
        <v>0</v>
      </c>
    </row>
    <row r="42" spans="1:49" ht="18" customHeight="1">
      <c r="A42" s="45" t="s">
        <v>40</v>
      </c>
      <c r="B42" s="45" t="s">
        <v>90</v>
      </c>
      <c r="C42" s="35">
        <v>117599</v>
      </c>
      <c r="D42" s="28">
        <v>0.11</v>
      </c>
      <c r="E42" s="28"/>
      <c r="F42" s="28">
        <v>26000</v>
      </c>
      <c r="G42" s="28"/>
      <c r="H42" s="28"/>
      <c r="I42" s="28"/>
      <c r="J42" s="41">
        <f t="shared" si="2"/>
        <v>143599</v>
      </c>
      <c r="K42" s="28"/>
      <c r="L42" s="28">
        <v>185533</v>
      </c>
      <c r="M42" s="41">
        <f t="shared" si="3"/>
        <v>185533</v>
      </c>
      <c r="N42" s="42">
        <f t="shared" si="4"/>
        <v>329132</v>
      </c>
      <c r="O42" s="35">
        <v>0</v>
      </c>
      <c r="P42" s="28">
        <v>0</v>
      </c>
      <c r="Q42" s="35"/>
      <c r="R42" s="35"/>
      <c r="S42" s="35"/>
      <c r="T42" s="35"/>
      <c r="U42" s="35"/>
      <c r="V42" s="35"/>
      <c r="W42" s="35"/>
      <c r="X42" s="42">
        <f t="shared" si="5"/>
        <v>0</v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2">
        <f t="shared" si="0"/>
        <v>0</v>
      </c>
      <c r="AN42" s="35"/>
      <c r="AO42" s="35">
        <v>17858.650000000001</v>
      </c>
      <c r="AP42" s="35"/>
      <c r="AQ42" s="35"/>
      <c r="AR42" s="35"/>
      <c r="AS42" s="35"/>
      <c r="AT42" s="42">
        <f t="shared" si="6"/>
        <v>17858.650000000001</v>
      </c>
      <c r="AU42" s="42">
        <f t="shared" si="1"/>
        <v>17858.650000000001</v>
      </c>
      <c r="AW42" s="66">
        <f t="shared" si="7"/>
        <v>17858.650000000001</v>
      </c>
    </row>
    <row r="43" spans="1:49" ht="18" customHeight="1">
      <c r="A43" s="45" t="s">
        <v>41</v>
      </c>
      <c r="B43" s="45" t="s">
        <v>91</v>
      </c>
      <c r="C43" s="35">
        <v>97934</v>
      </c>
      <c r="D43" s="28">
        <v>0.1</v>
      </c>
      <c r="E43" s="28"/>
      <c r="F43" s="28"/>
      <c r="G43" s="28"/>
      <c r="H43" s="28"/>
      <c r="I43" s="28"/>
      <c r="J43" s="41">
        <f t="shared" si="2"/>
        <v>97934</v>
      </c>
      <c r="K43" s="28">
        <v>13803</v>
      </c>
      <c r="L43" s="28"/>
      <c r="M43" s="41">
        <f t="shared" si="3"/>
        <v>13803</v>
      </c>
      <c r="N43" s="42">
        <f t="shared" si="4"/>
        <v>111737</v>
      </c>
      <c r="O43" s="35">
        <v>0</v>
      </c>
      <c r="P43" s="28">
        <v>0</v>
      </c>
      <c r="Q43" s="35"/>
      <c r="R43" s="35"/>
      <c r="S43" s="35">
        <v>10000</v>
      </c>
      <c r="T43" s="35"/>
      <c r="U43" s="35"/>
      <c r="V43" s="35"/>
      <c r="W43" s="35"/>
      <c r="X43" s="42">
        <f t="shared" si="5"/>
        <v>37000</v>
      </c>
      <c r="Y43" s="35"/>
      <c r="Z43" s="35"/>
      <c r="AA43" s="35"/>
      <c r="AB43" s="35"/>
      <c r="AC43" s="35"/>
      <c r="AD43" s="35"/>
      <c r="AE43" s="35"/>
      <c r="AF43" s="35"/>
      <c r="AG43" s="35">
        <v>2000</v>
      </c>
      <c r="AH43" s="35"/>
      <c r="AI43" s="35"/>
      <c r="AJ43" s="35">
        <v>35000</v>
      </c>
      <c r="AK43" s="35"/>
      <c r="AL43" s="35"/>
      <c r="AM43" s="42">
        <f t="shared" si="0"/>
        <v>47000</v>
      </c>
      <c r="AN43" s="35"/>
      <c r="AO43" s="35"/>
      <c r="AP43" s="35"/>
      <c r="AQ43" s="35"/>
      <c r="AR43" s="35"/>
      <c r="AS43" s="35"/>
      <c r="AT43" s="42">
        <f t="shared" si="6"/>
        <v>0</v>
      </c>
      <c r="AU43" s="42">
        <f t="shared" si="1"/>
        <v>47000</v>
      </c>
      <c r="AW43" s="66">
        <f t="shared" si="7"/>
        <v>0</v>
      </c>
    </row>
    <row r="44" spans="1:49" ht="18" customHeight="1">
      <c r="A44" s="45" t="s">
        <v>42</v>
      </c>
      <c r="B44" s="45" t="s">
        <v>92</v>
      </c>
      <c r="C44" s="35">
        <v>32976</v>
      </c>
      <c r="D44" s="28">
        <v>0.03</v>
      </c>
      <c r="E44" s="28"/>
      <c r="F44" s="28"/>
      <c r="G44" s="28"/>
      <c r="H44" s="28"/>
      <c r="I44" s="28">
        <v>54400</v>
      </c>
      <c r="J44" s="41">
        <f t="shared" si="2"/>
        <v>87376</v>
      </c>
      <c r="K44" s="28">
        <v>9612</v>
      </c>
      <c r="L44" s="28"/>
      <c r="M44" s="41">
        <f t="shared" si="3"/>
        <v>9612</v>
      </c>
      <c r="N44" s="42">
        <f t="shared" si="4"/>
        <v>96988</v>
      </c>
      <c r="O44" s="35">
        <v>0</v>
      </c>
      <c r="P44" s="28">
        <v>0</v>
      </c>
      <c r="Q44" s="35"/>
      <c r="R44" s="35"/>
      <c r="S44" s="35"/>
      <c r="T44" s="35"/>
      <c r="U44" s="35"/>
      <c r="V44" s="35"/>
      <c r="W44" s="35"/>
      <c r="X44" s="42">
        <f t="shared" si="5"/>
        <v>0</v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2">
        <f t="shared" si="0"/>
        <v>0</v>
      </c>
      <c r="AN44" s="35"/>
      <c r="AO44" s="35"/>
      <c r="AP44" s="35">
        <v>1000</v>
      </c>
      <c r="AQ44" s="35"/>
      <c r="AR44" s="35"/>
      <c r="AS44" s="35"/>
      <c r="AT44" s="42">
        <f t="shared" si="6"/>
        <v>1000</v>
      </c>
      <c r="AU44" s="42">
        <f t="shared" si="1"/>
        <v>1000</v>
      </c>
      <c r="AW44" s="66">
        <f t="shared" si="7"/>
        <v>1000</v>
      </c>
    </row>
    <row r="45" spans="1:49" ht="18" customHeight="1">
      <c r="A45" s="45" t="s">
        <v>43</v>
      </c>
      <c r="B45" s="45" t="s">
        <v>93</v>
      </c>
      <c r="C45" s="35">
        <v>92829</v>
      </c>
      <c r="D45" s="28">
        <v>0.09</v>
      </c>
      <c r="E45" s="28"/>
      <c r="F45" s="28"/>
      <c r="G45" s="28"/>
      <c r="H45" s="28"/>
      <c r="I45" s="28"/>
      <c r="J45" s="41">
        <f t="shared" si="2"/>
        <v>92829</v>
      </c>
      <c r="K45" s="28">
        <v>10231</v>
      </c>
      <c r="L45" s="28"/>
      <c r="M45" s="41">
        <f t="shared" si="3"/>
        <v>10231</v>
      </c>
      <c r="N45" s="42">
        <f>SUM(M45,J45)</f>
        <v>103060</v>
      </c>
      <c r="O45" s="35">
        <v>0</v>
      </c>
      <c r="P45" s="28">
        <v>0</v>
      </c>
      <c r="Q45" s="35"/>
      <c r="R45" s="35"/>
      <c r="S45" s="35">
        <v>25000</v>
      </c>
      <c r="T45" s="35"/>
      <c r="U45" s="35"/>
      <c r="V45" s="35"/>
      <c r="W45" s="35"/>
      <c r="X45" s="42">
        <f t="shared" si="5"/>
        <v>47000</v>
      </c>
      <c r="Y45" s="35"/>
      <c r="Z45" s="35"/>
      <c r="AA45" s="35"/>
      <c r="AB45" s="35"/>
      <c r="AC45" s="35"/>
      <c r="AD45" s="35"/>
      <c r="AE45" s="35"/>
      <c r="AF45" s="35"/>
      <c r="AG45" s="35">
        <v>2000</v>
      </c>
      <c r="AH45" s="35"/>
      <c r="AI45" s="35"/>
      <c r="AJ45" s="35">
        <v>45000</v>
      </c>
      <c r="AK45" s="35"/>
      <c r="AL45" s="35"/>
      <c r="AM45" s="42">
        <f t="shared" si="0"/>
        <v>72000</v>
      </c>
      <c r="AN45" s="35"/>
      <c r="AO45" s="35"/>
      <c r="AP45" s="35"/>
      <c r="AQ45" s="35"/>
      <c r="AR45" s="35"/>
      <c r="AS45" s="35"/>
      <c r="AT45" s="42">
        <f t="shared" si="6"/>
        <v>0</v>
      </c>
      <c r="AU45" s="42">
        <f t="shared" si="1"/>
        <v>72000</v>
      </c>
      <c r="AW45" s="66">
        <f t="shared" si="7"/>
        <v>0</v>
      </c>
    </row>
    <row r="46" spans="1:49" ht="18" customHeight="1">
      <c r="A46" s="45" t="s">
        <v>44</v>
      </c>
      <c r="B46" s="45" t="s">
        <v>94</v>
      </c>
      <c r="C46" s="35">
        <v>69297</v>
      </c>
      <c r="D46" s="28">
        <v>7.0000000000000007E-2</v>
      </c>
      <c r="E46" s="28"/>
      <c r="F46" s="28">
        <v>11000</v>
      </c>
      <c r="G46" s="28">
        <v>7500</v>
      </c>
      <c r="H46" s="28"/>
      <c r="I46" s="28"/>
      <c r="J46" s="41">
        <f t="shared" si="2"/>
        <v>87797</v>
      </c>
      <c r="K46" s="28">
        <v>8265</v>
      </c>
      <c r="L46" s="28"/>
      <c r="M46" s="41">
        <f t="shared" si="3"/>
        <v>8265</v>
      </c>
      <c r="N46" s="42">
        <f t="shared" si="4"/>
        <v>96062</v>
      </c>
      <c r="O46" s="35">
        <v>0</v>
      </c>
      <c r="P46" s="28">
        <v>0</v>
      </c>
      <c r="Q46" s="35"/>
      <c r="R46" s="35"/>
      <c r="S46" s="35"/>
      <c r="T46" s="35"/>
      <c r="U46" s="35"/>
      <c r="V46" s="35"/>
      <c r="W46" s="35"/>
      <c r="X46" s="42">
        <f t="shared" si="5"/>
        <v>0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2">
        <f t="shared" ref="AM46:AM64" si="8">SUM(AK46,X46,W46,V46,U46,T46,Q46,O46,S46,R46,AL46)</f>
        <v>0</v>
      </c>
      <c r="AN46" s="35"/>
      <c r="AO46" s="35"/>
      <c r="AP46" s="35"/>
      <c r="AQ46" s="35">
        <v>15000</v>
      </c>
      <c r="AR46" s="35"/>
      <c r="AS46" s="35"/>
      <c r="AT46" s="42">
        <f t="shared" si="6"/>
        <v>15000</v>
      </c>
      <c r="AU46" s="42">
        <f t="shared" ref="AU46:AU64" si="9">SUM(AT46,AM46)</f>
        <v>15000</v>
      </c>
      <c r="AW46" s="66">
        <f t="shared" si="7"/>
        <v>15000</v>
      </c>
    </row>
    <row r="47" spans="1:49" ht="18" customHeight="1">
      <c r="A47" s="45" t="s">
        <v>45</v>
      </c>
      <c r="B47" s="45" t="s">
        <v>95</v>
      </c>
      <c r="C47" s="35">
        <v>361192</v>
      </c>
      <c r="D47" s="28">
        <v>0.35</v>
      </c>
      <c r="E47" s="28"/>
      <c r="F47" s="28">
        <v>15000</v>
      </c>
      <c r="G47" s="28"/>
      <c r="H47" s="28"/>
      <c r="I47" s="28"/>
      <c r="J47" s="41">
        <f t="shared" si="2"/>
        <v>376192</v>
      </c>
      <c r="K47" s="28">
        <v>18401</v>
      </c>
      <c r="L47" s="28"/>
      <c r="M47" s="41">
        <f t="shared" si="3"/>
        <v>18401</v>
      </c>
      <c r="N47" s="42">
        <f t="shared" si="4"/>
        <v>394593</v>
      </c>
      <c r="O47" s="35">
        <v>0</v>
      </c>
      <c r="P47" s="28">
        <v>0</v>
      </c>
      <c r="Q47" s="35"/>
      <c r="R47" s="35"/>
      <c r="S47" s="35"/>
      <c r="T47" s="35"/>
      <c r="U47" s="35"/>
      <c r="V47" s="35"/>
      <c r="W47" s="35"/>
      <c r="X47" s="42">
        <f t="shared" si="5"/>
        <v>0</v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2">
        <f t="shared" si="8"/>
        <v>0</v>
      </c>
      <c r="AN47" s="35"/>
      <c r="AO47" s="35">
        <v>11702.2</v>
      </c>
      <c r="AP47" s="35"/>
      <c r="AQ47" s="35"/>
      <c r="AR47" s="35"/>
      <c r="AS47" s="35"/>
      <c r="AT47" s="42">
        <f t="shared" si="6"/>
        <v>11702.2</v>
      </c>
      <c r="AU47" s="42">
        <f t="shared" si="9"/>
        <v>11702.2</v>
      </c>
      <c r="AW47" s="66">
        <f t="shared" si="7"/>
        <v>11702.2</v>
      </c>
    </row>
    <row r="48" spans="1:49" ht="18" customHeight="1">
      <c r="A48" s="45" t="s">
        <v>46</v>
      </c>
      <c r="B48" s="45" t="s">
        <v>96</v>
      </c>
      <c r="C48" s="35">
        <v>158738</v>
      </c>
      <c r="D48" s="28">
        <v>0.15</v>
      </c>
      <c r="E48" s="28"/>
      <c r="F48" s="28"/>
      <c r="G48" s="28"/>
      <c r="H48" s="28">
        <v>26900</v>
      </c>
      <c r="I48" s="28"/>
      <c r="J48" s="41">
        <f t="shared" si="2"/>
        <v>185638</v>
      </c>
      <c r="K48" s="28"/>
      <c r="L48" s="28"/>
      <c r="M48" s="41">
        <f t="shared" si="3"/>
        <v>0</v>
      </c>
      <c r="N48" s="42">
        <f t="shared" si="4"/>
        <v>185638</v>
      </c>
      <c r="O48" s="35">
        <v>0</v>
      </c>
      <c r="P48" s="28">
        <v>0</v>
      </c>
      <c r="Q48" s="35"/>
      <c r="R48" s="35"/>
      <c r="S48" s="35"/>
      <c r="T48" s="35"/>
      <c r="U48" s="35"/>
      <c r="V48" s="35"/>
      <c r="W48" s="35"/>
      <c r="X48" s="42">
        <f t="shared" si="5"/>
        <v>20000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>
        <v>20000</v>
      </c>
      <c r="AK48" s="35"/>
      <c r="AL48" s="35"/>
      <c r="AM48" s="42">
        <f t="shared" si="8"/>
        <v>20000</v>
      </c>
      <c r="AN48" s="35"/>
      <c r="AO48" s="35">
        <v>36529.42</v>
      </c>
      <c r="AP48" s="35"/>
      <c r="AQ48" s="35">
        <v>25000</v>
      </c>
      <c r="AR48" s="35"/>
      <c r="AS48" s="35"/>
      <c r="AT48" s="42">
        <f t="shared" si="6"/>
        <v>61529.42</v>
      </c>
      <c r="AU48" s="42">
        <f t="shared" si="9"/>
        <v>81529.42</v>
      </c>
      <c r="AW48" s="66">
        <f t="shared" si="7"/>
        <v>61529.42</v>
      </c>
    </row>
    <row r="49" spans="1:49" ht="18" customHeight="1">
      <c r="A49" s="45" t="s">
        <v>47</v>
      </c>
      <c r="B49" s="45" t="s">
        <v>97</v>
      </c>
      <c r="C49" s="35">
        <v>126966</v>
      </c>
      <c r="D49" s="28">
        <v>0.12</v>
      </c>
      <c r="E49" s="28"/>
      <c r="F49" s="28"/>
      <c r="G49" s="28"/>
      <c r="H49" s="28"/>
      <c r="I49" s="28"/>
      <c r="J49" s="41">
        <f t="shared" si="2"/>
        <v>126966</v>
      </c>
      <c r="K49" s="28">
        <v>16456</v>
      </c>
      <c r="L49" s="28"/>
      <c r="M49" s="41">
        <f t="shared" si="3"/>
        <v>16456</v>
      </c>
      <c r="N49" s="42">
        <f t="shared" si="4"/>
        <v>143422</v>
      </c>
      <c r="O49" s="35">
        <v>0</v>
      </c>
      <c r="P49" s="28">
        <v>0</v>
      </c>
      <c r="Q49" s="35"/>
      <c r="R49" s="35"/>
      <c r="S49" s="35"/>
      <c r="T49" s="35"/>
      <c r="U49" s="35"/>
      <c r="V49" s="35"/>
      <c r="W49" s="35"/>
      <c r="X49" s="42">
        <f t="shared" si="5"/>
        <v>0</v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2">
        <f t="shared" si="8"/>
        <v>0</v>
      </c>
      <c r="AN49" s="35"/>
      <c r="AO49" s="35"/>
      <c r="AP49" s="35"/>
      <c r="AQ49" s="35"/>
      <c r="AR49" s="35"/>
      <c r="AS49" s="35"/>
      <c r="AT49" s="42">
        <f t="shared" si="6"/>
        <v>0</v>
      </c>
      <c r="AU49" s="42">
        <f t="shared" si="9"/>
        <v>0</v>
      </c>
      <c r="AW49" s="66">
        <f t="shared" si="7"/>
        <v>0</v>
      </c>
    </row>
    <row r="50" spans="1:49" ht="18" customHeight="1">
      <c r="A50" s="45" t="s">
        <v>48</v>
      </c>
      <c r="B50" s="45" t="s">
        <v>98</v>
      </c>
      <c r="C50" s="35">
        <v>0</v>
      </c>
      <c r="D50" s="28">
        <v>0</v>
      </c>
      <c r="E50" s="28"/>
      <c r="F50" s="28"/>
      <c r="G50" s="28"/>
      <c r="H50" s="28">
        <v>68000</v>
      </c>
      <c r="I50" s="28"/>
      <c r="J50" s="41">
        <f t="shared" si="2"/>
        <v>68000</v>
      </c>
      <c r="K50" s="28"/>
      <c r="L50" s="28"/>
      <c r="M50" s="41">
        <f t="shared" si="3"/>
        <v>0</v>
      </c>
      <c r="N50" s="42">
        <f t="shared" si="4"/>
        <v>68000</v>
      </c>
      <c r="O50" s="35">
        <v>927290</v>
      </c>
      <c r="P50" s="28">
        <v>86.94</v>
      </c>
      <c r="Q50" s="35"/>
      <c r="R50" s="35"/>
      <c r="S50" s="35"/>
      <c r="T50" s="35"/>
      <c r="U50" s="35"/>
      <c r="V50" s="35"/>
      <c r="W50" s="35"/>
      <c r="X50" s="42">
        <f t="shared" si="5"/>
        <v>72000</v>
      </c>
      <c r="Y50" s="35"/>
      <c r="Z50" s="35"/>
      <c r="AA50" s="35"/>
      <c r="AB50" s="35"/>
      <c r="AC50" s="35"/>
      <c r="AD50" s="35"/>
      <c r="AE50" s="35"/>
      <c r="AF50" s="35"/>
      <c r="AG50" s="35">
        <v>2000</v>
      </c>
      <c r="AH50" s="35">
        <v>20000</v>
      </c>
      <c r="AI50" s="35"/>
      <c r="AJ50" s="35">
        <v>50000</v>
      </c>
      <c r="AK50" s="35"/>
      <c r="AL50" s="35"/>
      <c r="AM50" s="42">
        <f t="shared" si="8"/>
        <v>999290</v>
      </c>
      <c r="AN50" s="35"/>
      <c r="AO50" s="35">
        <v>56775.55</v>
      </c>
      <c r="AP50" s="35"/>
      <c r="AQ50" s="35">
        <v>7700</v>
      </c>
      <c r="AR50" s="35">
        <v>30000</v>
      </c>
      <c r="AS50" s="35"/>
      <c r="AT50" s="42">
        <f t="shared" si="6"/>
        <v>94475.55</v>
      </c>
      <c r="AU50" s="42">
        <f t="shared" si="9"/>
        <v>1093765.55</v>
      </c>
      <c r="AW50" s="66">
        <f t="shared" si="7"/>
        <v>94475.55</v>
      </c>
    </row>
    <row r="51" spans="1:49" ht="18" customHeight="1">
      <c r="A51" s="45" t="s">
        <v>49</v>
      </c>
      <c r="B51" s="45" t="s">
        <v>99</v>
      </c>
      <c r="C51" s="35">
        <v>0</v>
      </c>
      <c r="D51" s="28">
        <v>0</v>
      </c>
      <c r="E51" s="28"/>
      <c r="F51" s="28"/>
      <c r="G51" s="28"/>
      <c r="H51" s="28"/>
      <c r="I51" s="28"/>
      <c r="J51" s="41">
        <f t="shared" si="2"/>
        <v>0</v>
      </c>
      <c r="K51" s="28"/>
      <c r="L51" s="28"/>
      <c r="M51" s="41">
        <f t="shared" si="3"/>
        <v>0</v>
      </c>
      <c r="N51" s="42">
        <f t="shared" si="4"/>
        <v>0</v>
      </c>
      <c r="O51" s="35">
        <v>252367</v>
      </c>
      <c r="P51" s="35">
        <v>40.94</v>
      </c>
      <c r="Q51" s="35"/>
      <c r="R51" s="35"/>
      <c r="S51" s="35"/>
      <c r="T51" s="35"/>
      <c r="U51" s="35"/>
      <c r="V51" s="35"/>
      <c r="W51" s="35"/>
      <c r="X51" s="42">
        <f t="shared" si="5"/>
        <v>2000</v>
      </c>
      <c r="Y51" s="35"/>
      <c r="Z51" s="35"/>
      <c r="AA51" s="35"/>
      <c r="AB51" s="35"/>
      <c r="AC51" s="35"/>
      <c r="AD51" s="35"/>
      <c r="AE51" s="35"/>
      <c r="AF51" s="35"/>
      <c r="AG51" s="35">
        <v>2000</v>
      </c>
      <c r="AH51" s="35"/>
      <c r="AI51" s="35"/>
      <c r="AJ51" s="35"/>
      <c r="AK51" s="35"/>
      <c r="AL51" s="35"/>
      <c r="AM51" s="42">
        <f t="shared" si="8"/>
        <v>254367</v>
      </c>
      <c r="AN51" s="35"/>
      <c r="AO51" s="35"/>
      <c r="AP51" s="35"/>
      <c r="AQ51" s="35"/>
      <c r="AR51" s="35"/>
      <c r="AS51" s="35"/>
      <c r="AT51" s="42">
        <f t="shared" si="6"/>
        <v>0</v>
      </c>
      <c r="AU51" s="42">
        <f t="shared" si="9"/>
        <v>254367</v>
      </c>
      <c r="AW51" s="66">
        <f t="shared" si="7"/>
        <v>0</v>
      </c>
    </row>
    <row r="52" spans="1:49" ht="18" customHeight="1">
      <c r="A52" s="45" t="s">
        <v>50</v>
      </c>
      <c r="B52" s="45" t="s">
        <v>100</v>
      </c>
      <c r="C52" s="35">
        <v>14580</v>
      </c>
      <c r="D52" s="28">
        <v>0.01</v>
      </c>
      <c r="E52" s="28"/>
      <c r="F52" s="28"/>
      <c r="G52" s="28"/>
      <c r="H52" s="28"/>
      <c r="I52" s="28"/>
      <c r="J52" s="41">
        <f t="shared" si="2"/>
        <v>14580</v>
      </c>
      <c r="K52" s="28"/>
      <c r="L52" s="28"/>
      <c r="M52" s="41">
        <f t="shared" si="3"/>
        <v>0</v>
      </c>
      <c r="N52" s="42">
        <f t="shared" si="4"/>
        <v>14580</v>
      </c>
      <c r="O52" s="35">
        <v>0</v>
      </c>
      <c r="P52" s="35">
        <v>0</v>
      </c>
      <c r="Q52" s="35"/>
      <c r="R52" s="35"/>
      <c r="S52" s="35">
        <v>40000</v>
      </c>
      <c r="T52" s="35"/>
      <c r="U52" s="35"/>
      <c r="V52" s="35"/>
      <c r="W52" s="35"/>
      <c r="X52" s="42">
        <f t="shared" si="5"/>
        <v>42000</v>
      </c>
      <c r="Y52" s="35"/>
      <c r="Z52" s="35"/>
      <c r="AA52" s="35"/>
      <c r="AB52" s="35"/>
      <c r="AC52" s="35"/>
      <c r="AD52" s="35"/>
      <c r="AE52" s="35"/>
      <c r="AF52" s="35"/>
      <c r="AG52" s="35">
        <v>2000</v>
      </c>
      <c r="AH52" s="35"/>
      <c r="AI52" s="35"/>
      <c r="AJ52" s="35">
        <v>40000</v>
      </c>
      <c r="AK52" s="35"/>
      <c r="AL52" s="35"/>
      <c r="AM52" s="42">
        <f t="shared" si="8"/>
        <v>82000</v>
      </c>
      <c r="AN52" s="35"/>
      <c r="AO52" s="35">
        <v>40443.199999999997</v>
      </c>
      <c r="AP52" s="35"/>
      <c r="AQ52" s="35"/>
      <c r="AR52" s="35"/>
      <c r="AS52" s="35"/>
      <c r="AT52" s="42">
        <f t="shared" si="6"/>
        <v>40443.199999999997</v>
      </c>
      <c r="AU52" s="42">
        <f t="shared" si="9"/>
        <v>122443.2</v>
      </c>
      <c r="AW52" s="66">
        <f t="shared" si="7"/>
        <v>40443.199999999997</v>
      </c>
    </row>
    <row r="53" spans="1:49" ht="18" customHeight="1">
      <c r="A53" s="45" t="s">
        <v>51</v>
      </c>
      <c r="B53" s="45" t="s">
        <v>101</v>
      </c>
      <c r="C53" s="35">
        <v>106270</v>
      </c>
      <c r="D53" s="28">
        <v>0.1</v>
      </c>
      <c r="E53" s="28"/>
      <c r="F53" s="28">
        <v>22000</v>
      </c>
      <c r="G53" s="28"/>
      <c r="H53" s="28"/>
      <c r="I53" s="28"/>
      <c r="J53" s="41">
        <f t="shared" si="2"/>
        <v>128270</v>
      </c>
      <c r="K53" s="28">
        <v>16010</v>
      </c>
      <c r="L53" s="28"/>
      <c r="M53" s="41">
        <f t="shared" si="3"/>
        <v>16010</v>
      </c>
      <c r="N53" s="42">
        <f t="shared" si="4"/>
        <v>144280</v>
      </c>
      <c r="O53" s="35">
        <v>0</v>
      </c>
      <c r="P53" s="35">
        <v>0</v>
      </c>
      <c r="Q53" s="35"/>
      <c r="R53" s="35"/>
      <c r="S53" s="35"/>
      <c r="T53" s="35"/>
      <c r="U53" s="35"/>
      <c r="V53" s="35"/>
      <c r="W53" s="35"/>
      <c r="X53" s="42">
        <f t="shared" si="5"/>
        <v>0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2">
        <f t="shared" si="8"/>
        <v>0</v>
      </c>
      <c r="AN53" s="35"/>
      <c r="AO53" s="35"/>
      <c r="AP53" s="35"/>
      <c r="AQ53" s="35"/>
      <c r="AR53" s="35">
        <v>8235</v>
      </c>
      <c r="AS53" s="35"/>
      <c r="AT53" s="42">
        <f t="shared" si="6"/>
        <v>8235</v>
      </c>
      <c r="AU53" s="42">
        <f t="shared" si="9"/>
        <v>8235</v>
      </c>
      <c r="AW53" s="66">
        <f t="shared" si="7"/>
        <v>8235</v>
      </c>
    </row>
    <row r="54" spans="1:49" ht="18" customHeight="1">
      <c r="A54" s="45" t="s">
        <v>52</v>
      </c>
      <c r="B54" s="45" t="s">
        <v>102</v>
      </c>
      <c r="C54" s="35">
        <v>85612</v>
      </c>
      <c r="D54" s="28">
        <v>0.08</v>
      </c>
      <c r="E54" s="28"/>
      <c r="F54" s="28">
        <v>9000</v>
      </c>
      <c r="G54" s="28"/>
      <c r="H54" s="28">
        <v>20000</v>
      </c>
      <c r="I54" s="28"/>
      <c r="J54" s="41">
        <f t="shared" si="2"/>
        <v>114612</v>
      </c>
      <c r="K54" s="28">
        <v>9137</v>
      </c>
      <c r="L54" s="28">
        <v>7000</v>
      </c>
      <c r="M54" s="41">
        <f t="shared" si="3"/>
        <v>16137</v>
      </c>
      <c r="N54" s="42">
        <f t="shared" si="4"/>
        <v>130749</v>
      </c>
      <c r="O54" s="35">
        <v>0</v>
      </c>
      <c r="P54" s="35">
        <v>0</v>
      </c>
      <c r="Q54" s="35"/>
      <c r="R54" s="35"/>
      <c r="S54" s="35"/>
      <c r="T54" s="35"/>
      <c r="U54" s="35"/>
      <c r="V54" s="35"/>
      <c r="W54" s="35"/>
      <c r="X54" s="42">
        <f t="shared" si="5"/>
        <v>0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2">
        <f t="shared" si="8"/>
        <v>0</v>
      </c>
      <c r="AN54" s="35"/>
      <c r="AO54" s="35"/>
      <c r="AP54" s="35"/>
      <c r="AQ54" s="35"/>
      <c r="AR54" s="35"/>
      <c r="AS54" s="35"/>
      <c r="AT54" s="42">
        <f t="shared" si="6"/>
        <v>0</v>
      </c>
      <c r="AU54" s="42">
        <f t="shared" si="9"/>
        <v>0</v>
      </c>
      <c r="AW54" s="66">
        <f t="shared" si="7"/>
        <v>0</v>
      </c>
    </row>
    <row r="55" spans="1:49" ht="18" customHeight="1">
      <c r="A55" s="45" t="s">
        <v>53</v>
      </c>
      <c r="B55" s="45" t="s">
        <v>103</v>
      </c>
      <c r="C55" s="35">
        <v>0</v>
      </c>
      <c r="D55" s="28">
        <v>0</v>
      </c>
      <c r="E55" s="28"/>
      <c r="F55" s="28"/>
      <c r="G55" s="28"/>
      <c r="H55" s="28"/>
      <c r="I55" s="28"/>
      <c r="J55" s="41">
        <f t="shared" si="2"/>
        <v>0</v>
      </c>
      <c r="K55" s="28">
        <v>17002</v>
      </c>
      <c r="L55" s="28"/>
      <c r="M55" s="41">
        <f t="shared" si="3"/>
        <v>17002</v>
      </c>
      <c r="N55" s="42">
        <f t="shared" si="4"/>
        <v>17002</v>
      </c>
      <c r="O55" s="35">
        <v>224866</v>
      </c>
      <c r="P55" s="35">
        <v>58.22</v>
      </c>
      <c r="Q55" s="35"/>
      <c r="R55" s="35"/>
      <c r="S55" s="35"/>
      <c r="T55" s="35"/>
      <c r="U55" s="35"/>
      <c r="V55" s="35"/>
      <c r="W55" s="35"/>
      <c r="X55" s="42">
        <f t="shared" si="5"/>
        <v>2000</v>
      </c>
      <c r="Y55" s="35"/>
      <c r="Z55" s="35"/>
      <c r="AA55" s="35"/>
      <c r="AB55" s="35"/>
      <c r="AC55" s="35"/>
      <c r="AD55" s="35"/>
      <c r="AE55" s="35"/>
      <c r="AF55" s="35"/>
      <c r="AG55" s="35">
        <v>2000</v>
      </c>
      <c r="AH55" s="35"/>
      <c r="AI55" s="35"/>
      <c r="AJ55" s="35"/>
      <c r="AK55" s="35"/>
      <c r="AL55" s="35"/>
      <c r="AM55" s="42">
        <f t="shared" si="8"/>
        <v>226866</v>
      </c>
      <c r="AN55" s="35"/>
      <c r="AO55" s="35"/>
      <c r="AP55" s="35"/>
      <c r="AQ55" s="35"/>
      <c r="AR55" s="35"/>
      <c r="AS55" s="35"/>
      <c r="AT55" s="42">
        <f t="shared" si="6"/>
        <v>0</v>
      </c>
      <c r="AU55" s="42">
        <f t="shared" si="9"/>
        <v>226866</v>
      </c>
      <c r="AW55" s="66">
        <f t="shared" si="7"/>
        <v>0</v>
      </c>
    </row>
    <row r="56" spans="1:49" s="9" customFormat="1" ht="25.5" customHeight="1">
      <c r="A56" s="46" t="s">
        <v>59</v>
      </c>
      <c r="B56" s="47" t="s">
        <v>60</v>
      </c>
      <c r="C56" s="43">
        <f t="shared" ref="C56:I56" si="10">SUM(C14:C55)</f>
        <v>4667423</v>
      </c>
      <c r="D56" s="43">
        <f t="shared" si="10"/>
        <v>4.5599999999999996</v>
      </c>
      <c r="E56" s="43">
        <f t="shared" si="10"/>
        <v>0</v>
      </c>
      <c r="F56" s="43">
        <f t="shared" si="10"/>
        <v>220000</v>
      </c>
      <c r="G56" s="43">
        <f t="shared" si="10"/>
        <v>48313</v>
      </c>
      <c r="H56" s="43">
        <f t="shared" si="10"/>
        <v>309200</v>
      </c>
      <c r="I56" s="43">
        <f t="shared" si="10"/>
        <v>110300</v>
      </c>
      <c r="J56" s="41">
        <f t="shared" si="2"/>
        <v>5355236</v>
      </c>
      <c r="K56" s="43">
        <f>SUM(K14:K55)</f>
        <v>392700</v>
      </c>
      <c r="L56" s="43">
        <f>SUM(L14:L55)</f>
        <v>274043</v>
      </c>
      <c r="M56" s="41">
        <f t="shared" si="3"/>
        <v>666743</v>
      </c>
      <c r="N56" s="42">
        <f t="shared" si="4"/>
        <v>6021979</v>
      </c>
      <c r="O56" s="43">
        <f>SUM(O14:O55)</f>
        <v>2282537</v>
      </c>
      <c r="P56" s="43"/>
      <c r="Q56" s="43"/>
      <c r="R56" s="43"/>
      <c r="S56" s="43">
        <f>SUM(S14:S55)</f>
        <v>185000</v>
      </c>
      <c r="T56" s="43"/>
      <c r="U56" s="43"/>
      <c r="V56" s="43"/>
      <c r="W56" s="43"/>
      <c r="X56" s="42">
        <f t="shared" si="5"/>
        <v>428583</v>
      </c>
      <c r="Y56" s="43">
        <f t="shared" ref="Y56:AJ56" si="11">SUM(Y14:Y55)</f>
        <v>0</v>
      </c>
      <c r="Z56" s="43">
        <f t="shared" si="11"/>
        <v>0</v>
      </c>
      <c r="AA56" s="43">
        <f t="shared" si="11"/>
        <v>0</v>
      </c>
      <c r="AB56" s="43">
        <f t="shared" si="11"/>
        <v>0</v>
      </c>
      <c r="AC56" s="43">
        <f t="shared" si="11"/>
        <v>0</v>
      </c>
      <c r="AD56" s="43">
        <f t="shared" si="11"/>
        <v>0</v>
      </c>
      <c r="AE56" s="43">
        <f t="shared" si="11"/>
        <v>0</v>
      </c>
      <c r="AF56" s="43">
        <f t="shared" si="11"/>
        <v>1583</v>
      </c>
      <c r="AG56" s="43">
        <f t="shared" si="11"/>
        <v>28000</v>
      </c>
      <c r="AH56" s="43">
        <f t="shared" si="11"/>
        <v>60000</v>
      </c>
      <c r="AI56" s="43">
        <f t="shared" si="11"/>
        <v>0</v>
      </c>
      <c r="AJ56" s="43">
        <f t="shared" si="11"/>
        <v>339000</v>
      </c>
      <c r="AK56" s="43"/>
      <c r="AL56" s="43"/>
      <c r="AM56" s="42">
        <f t="shared" si="8"/>
        <v>2896120</v>
      </c>
      <c r="AN56" s="35">
        <f t="shared" ref="AN56:AS56" si="12">SUM(AN14:AN55)</f>
        <v>0</v>
      </c>
      <c r="AO56" s="35">
        <f t="shared" si="12"/>
        <v>387799.1</v>
      </c>
      <c r="AP56" s="35">
        <f t="shared" si="12"/>
        <v>3500</v>
      </c>
      <c r="AQ56" s="35">
        <f t="shared" si="12"/>
        <v>97700</v>
      </c>
      <c r="AR56" s="35">
        <f t="shared" si="12"/>
        <v>194872</v>
      </c>
      <c r="AS56" s="35">
        <f t="shared" si="12"/>
        <v>43240</v>
      </c>
      <c r="AT56" s="42">
        <f t="shared" si="6"/>
        <v>727111.1</v>
      </c>
      <c r="AU56" s="42">
        <f t="shared" si="9"/>
        <v>3623231.1</v>
      </c>
      <c r="AW56" s="66">
        <f t="shared" si="7"/>
        <v>727111.1</v>
      </c>
    </row>
    <row r="57" spans="1:49" ht="16.5" customHeight="1">
      <c r="A57" s="45" t="s">
        <v>54</v>
      </c>
      <c r="B57" s="21" t="s">
        <v>104</v>
      </c>
      <c r="C57" s="35">
        <v>0</v>
      </c>
      <c r="D57" s="35">
        <v>0</v>
      </c>
      <c r="E57" s="35"/>
      <c r="F57" s="35">
        <v>30000</v>
      </c>
      <c r="G57" s="35"/>
      <c r="H57" s="35">
        <v>3000</v>
      </c>
      <c r="I57" s="35"/>
      <c r="J57" s="41">
        <f t="shared" si="2"/>
        <v>33000</v>
      </c>
      <c r="K57" s="35"/>
      <c r="L57" s="35"/>
      <c r="M57" s="41">
        <f t="shared" si="3"/>
        <v>0</v>
      </c>
      <c r="N57" s="42">
        <f t="shared" si="4"/>
        <v>33000</v>
      </c>
      <c r="O57" s="35">
        <v>452838</v>
      </c>
      <c r="P57" s="35">
        <v>27.97</v>
      </c>
      <c r="Q57" s="35"/>
      <c r="R57" s="35"/>
      <c r="S57" s="35"/>
      <c r="T57" s="35"/>
      <c r="U57" s="35"/>
      <c r="V57" s="35"/>
      <c r="W57" s="35"/>
      <c r="X57" s="42">
        <f t="shared" si="5"/>
        <v>0</v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2">
        <f t="shared" si="8"/>
        <v>452838</v>
      </c>
      <c r="AN57" s="35"/>
      <c r="AO57" s="35">
        <v>45009.919999999998</v>
      </c>
      <c r="AP57" s="35">
        <v>500</v>
      </c>
      <c r="AQ57" s="35"/>
      <c r="AR57" s="35">
        <v>15000</v>
      </c>
      <c r="AS57" s="35"/>
      <c r="AT57" s="42">
        <f t="shared" si="6"/>
        <v>60509.919999999998</v>
      </c>
      <c r="AU57" s="42">
        <f t="shared" si="9"/>
        <v>513347.92</v>
      </c>
      <c r="AW57" s="66">
        <f t="shared" si="7"/>
        <v>60509.919999999998</v>
      </c>
    </row>
    <row r="58" spans="1:49" ht="16.5" customHeight="1">
      <c r="A58" s="45" t="s">
        <v>55</v>
      </c>
      <c r="B58" s="21" t="s">
        <v>105</v>
      </c>
      <c r="C58" s="35">
        <v>257874</v>
      </c>
      <c r="D58" s="35">
        <v>0.25</v>
      </c>
      <c r="E58" s="35"/>
      <c r="F58" s="35">
        <v>25000</v>
      </c>
      <c r="G58" s="35"/>
      <c r="H58" s="35"/>
      <c r="I58" s="35"/>
      <c r="J58" s="41">
        <f t="shared" si="2"/>
        <v>282874</v>
      </c>
      <c r="K58" s="35"/>
      <c r="L58" s="35"/>
      <c r="M58" s="41">
        <f t="shared" si="3"/>
        <v>0</v>
      </c>
      <c r="N58" s="42">
        <f t="shared" si="4"/>
        <v>282874</v>
      </c>
      <c r="O58" s="35">
        <v>0</v>
      </c>
      <c r="P58" s="35">
        <v>0</v>
      </c>
      <c r="Q58" s="35"/>
      <c r="R58" s="35"/>
      <c r="S58" s="35"/>
      <c r="T58" s="35"/>
      <c r="U58" s="35"/>
      <c r="V58" s="35"/>
      <c r="W58" s="35"/>
      <c r="X58" s="42">
        <f t="shared" si="5"/>
        <v>2000</v>
      </c>
      <c r="Y58" s="35"/>
      <c r="Z58" s="35"/>
      <c r="AA58" s="35"/>
      <c r="AB58" s="35"/>
      <c r="AC58" s="35"/>
      <c r="AD58" s="35"/>
      <c r="AE58" s="35"/>
      <c r="AF58" s="35"/>
      <c r="AG58" s="35">
        <v>2000</v>
      </c>
      <c r="AH58" s="35"/>
      <c r="AI58" s="35"/>
      <c r="AJ58" s="35"/>
      <c r="AK58" s="35"/>
      <c r="AL58" s="35"/>
      <c r="AM58" s="42">
        <f t="shared" si="8"/>
        <v>2000</v>
      </c>
      <c r="AN58" s="35"/>
      <c r="AO58" s="35">
        <v>33032.379999999997</v>
      </c>
      <c r="AP58" s="35"/>
      <c r="AQ58" s="35"/>
      <c r="AR58" s="35"/>
      <c r="AS58" s="35"/>
      <c r="AT58" s="42">
        <f t="shared" si="6"/>
        <v>33032.379999999997</v>
      </c>
      <c r="AU58" s="42">
        <f t="shared" si="9"/>
        <v>35032.379999999997</v>
      </c>
      <c r="AW58" s="66">
        <f t="shared" si="7"/>
        <v>33032.379999999997</v>
      </c>
    </row>
    <row r="59" spans="1:49" ht="16.5" customHeight="1">
      <c r="A59" s="45" t="s">
        <v>56</v>
      </c>
      <c r="B59" s="21" t="s">
        <v>106</v>
      </c>
      <c r="C59" s="35">
        <v>0</v>
      </c>
      <c r="D59" s="35">
        <v>0</v>
      </c>
      <c r="E59" s="35"/>
      <c r="F59" s="35">
        <v>77000</v>
      </c>
      <c r="G59" s="35">
        <v>56270</v>
      </c>
      <c r="H59" s="35"/>
      <c r="I59" s="35"/>
      <c r="J59" s="41">
        <f t="shared" si="2"/>
        <v>133270</v>
      </c>
      <c r="K59" s="35"/>
      <c r="L59" s="35"/>
      <c r="M59" s="41">
        <f t="shared" si="3"/>
        <v>0</v>
      </c>
      <c r="N59" s="42">
        <f t="shared" si="4"/>
        <v>133270</v>
      </c>
      <c r="O59" s="35">
        <v>1051148</v>
      </c>
      <c r="P59" s="35">
        <v>65.31</v>
      </c>
      <c r="Q59" s="35"/>
      <c r="R59" s="35"/>
      <c r="S59" s="35"/>
      <c r="T59" s="35"/>
      <c r="U59" s="35"/>
      <c r="V59" s="35"/>
      <c r="W59" s="35"/>
      <c r="X59" s="42">
        <f t="shared" si="5"/>
        <v>0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2">
        <f t="shared" si="8"/>
        <v>1051148</v>
      </c>
      <c r="AN59" s="35"/>
      <c r="AO59" s="35"/>
      <c r="AP59" s="35"/>
      <c r="AQ59" s="35"/>
      <c r="AR59" s="35"/>
      <c r="AS59" s="35"/>
      <c r="AT59" s="42">
        <f t="shared" si="6"/>
        <v>0</v>
      </c>
      <c r="AU59" s="42">
        <f t="shared" si="9"/>
        <v>1051148</v>
      </c>
      <c r="AW59" s="66">
        <f t="shared" si="7"/>
        <v>0</v>
      </c>
    </row>
    <row r="60" spans="1:49" ht="16.5" customHeight="1">
      <c r="A60" s="45" t="s">
        <v>57</v>
      </c>
      <c r="B60" s="21" t="s">
        <v>107</v>
      </c>
      <c r="C60" s="35">
        <v>206949</v>
      </c>
      <c r="D60" s="35">
        <v>0.2</v>
      </c>
      <c r="E60" s="35"/>
      <c r="F60" s="35">
        <v>8600</v>
      </c>
      <c r="G60" s="35">
        <v>45000</v>
      </c>
      <c r="H60" s="35">
        <v>10000</v>
      </c>
      <c r="I60" s="35"/>
      <c r="J60" s="41">
        <f t="shared" si="2"/>
        <v>270549</v>
      </c>
      <c r="K60" s="35"/>
      <c r="L60" s="35"/>
      <c r="M60" s="41">
        <f t="shared" si="3"/>
        <v>0</v>
      </c>
      <c r="N60" s="42">
        <f t="shared" si="4"/>
        <v>270549</v>
      </c>
      <c r="O60" s="35">
        <v>0</v>
      </c>
      <c r="P60" s="35">
        <v>0</v>
      </c>
      <c r="Q60" s="35"/>
      <c r="R60" s="35"/>
      <c r="S60" s="35"/>
      <c r="T60" s="35"/>
      <c r="U60" s="35"/>
      <c r="V60" s="35"/>
      <c r="W60" s="35"/>
      <c r="X60" s="42">
        <f t="shared" si="5"/>
        <v>0</v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2">
        <f t="shared" si="8"/>
        <v>0</v>
      </c>
      <c r="AN60" s="35"/>
      <c r="AO60" s="35">
        <v>30606</v>
      </c>
      <c r="AP60" s="35"/>
      <c r="AQ60" s="35"/>
      <c r="AR60" s="35"/>
      <c r="AS60" s="35"/>
      <c r="AT60" s="42">
        <f t="shared" si="6"/>
        <v>30606</v>
      </c>
      <c r="AU60" s="42">
        <f t="shared" si="9"/>
        <v>30606</v>
      </c>
      <c r="AW60" s="66">
        <f t="shared" si="7"/>
        <v>30606</v>
      </c>
    </row>
    <row r="61" spans="1:49" s="9" customFormat="1" ht="31.5" customHeight="1">
      <c r="A61" s="46" t="s">
        <v>58</v>
      </c>
      <c r="B61" s="47" t="s">
        <v>61</v>
      </c>
      <c r="C61" s="43">
        <f t="shared" ref="C61:I61" si="13">SUM(C57:C60)</f>
        <v>464823</v>
      </c>
      <c r="D61" s="43">
        <f t="shared" si="13"/>
        <v>0.45</v>
      </c>
      <c r="E61" s="43">
        <f t="shared" si="13"/>
        <v>0</v>
      </c>
      <c r="F61" s="43">
        <f t="shared" si="13"/>
        <v>140600</v>
      </c>
      <c r="G61" s="43">
        <f t="shared" si="13"/>
        <v>101270</v>
      </c>
      <c r="H61" s="43">
        <f t="shared" si="13"/>
        <v>13000</v>
      </c>
      <c r="I61" s="43">
        <f t="shared" si="13"/>
        <v>0</v>
      </c>
      <c r="J61" s="41">
        <f t="shared" si="2"/>
        <v>719693</v>
      </c>
      <c r="K61" s="43">
        <f>SUM(K57:K60)</f>
        <v>0</v>
      </c>
      <c r="L61" s="43">
        <f>SUM(L57:L60)</f>
        <v>0</v>
      </c>
      <c r="M61" s="41">
        <f t="shared" si="3"/>
        <v>0</v>
      </c>
      <c r="N61" s="42">
        <f t="shared" si="4"/>
        <v>719693</v>
      </c>
      <c r="O61" s="43">
        <f>SUM(O57:O60)</f>
        <v>1503986</v>
      </c>
      <c r="P61" s="43"/>
      <c r="Q61" s="43"/>
      <c r="R61" s="43"/>
      <c r="S61" s="43">
        <f>SUM(S57:S60)</f>
        <v>0</v>
      </c>
      <c r="T61" s="43"/>
      <c r="U61" s="43"/>
      <c r="V61" s="43"/>
      <c r="W61" s="43"/>
      <c r="X61" s="42">
        <f t="shared" si="5"/>
        <v>2000</v>
      </c>
      <c r="Y61" s="43">
        <f t="shared" ref="Y61:AJ61" si="14">SUM(Y57:Y60)</f>
        <v>0</v>
      </c>
      <c r="Z61" s="43">
        <f t="shared" si="14"/>
        <v>0</v>
      </c>
      <c r="AA61" s="43">
        <f t="shared" si="14"/>
        <v>0</v>
      </c>
      <c r="AB61" s="43">
        <f t="shared" si="14"/>
        <v>0</v>
      </c>
      <c r="AC61" s="43">
        <f t="shared" si="14"/>
        <v>0</v>
      </c>
      <c r="AD61" s="43">
        <f t="shared" si="14"/>
        <v>0</v>
      </c>
      <c r="AE61" s="43">
        <f t="shared" si="14"/>
        <v>0</v>
      </c>
      <c r="AF61" s="43">
        <f>SUM(AF57:AF60)</f>
        <v>0</v>
      </c>
      <c r="AG61" s="43">
        <f>SUM(AG57:AG60)</f>
        <v>2000</v>
      </c>
      <c r="AH61" s="43">
        <f>SUM(AH57:AH60)</f>
        <v>0</v>
      </c>
      <c r="AI61" s="43">
        <f t="shared" si="14"/>
        <v>0</v>
      </c>
      <c r="AJ61" s="43">
        <f t="shared" si="14"/>
        <v>0</v>
      </c>
      <c r="AK61" s="43"/>
      <c r="AL61" s="43"/>
      <c r="AM61" s="42">
        <f t="shared" si="8"/>
        <v>1505986</v>
      </c>
      <c r="AN61" s="35">
        <f t="shared" ref="AN61:AS61" si="15">SUM(AN57:AN60)</f>
        <v>0</v>
      </c>
      <c r="AO61" s="35">
        <f t="shared" si="15"/>
        <v>108648.29999999999</v>
      </c>
      <c r="AP61" s="35">
        <f t="shared" si="15"/>
        <v>500</v>
      </c>
      <c r="AQ61" s="35">
        <f t="shared" si="15"/>
        <v>0</v>
      </c>
      <c r="AR61" s="35">
        <f t="shared" si="15"/>
        <v>15000</v>
      </c>
      <c r="AS61" s="35">
        <f t="shared" si="15"/>
        <v>0</v>
      </c>
      <c r="AT61" s="42">
        <f t="shared" si="6"/>
        <v>124148.29999999999</v>
      </c>
      <c r="AU61" s="42">
        <f t="shared" si="9"/>
        <v>1630134.3</v>
      </c>
    </row>
    <row r="62" spans="1:49" s="9" customFormat="1" ht="18.75">
      <c r="A62" s="22"/>
      <c r="B62" s="23" t="s">
        <v>108</v>
      </c>
      <c r="C62" s="43"/>
      <c r="D62" s="43"/>
      <c r="E62" s="43">
        <v>147400</v>
      </c>
      <c r="F62" s="43"/>
      <c r="G62" s="43"/>
      <c r="H62" s="43"/>
      <c r="I62" s="43"/>
      <c r="J62" s="41">
        <f t="shared" si="2"/>
        <v>147400</v>
      </c>
      <c r="K62" s="43"/>
      <c r="L62" s="43"/>
      <c r="M62" s="41">
        <f t="shared" si="3"/>
        <v>0</v>
      </c>
      <c r="N62" s="42">
        <f t="shared" si="4"/>
        <v>147400</v>
      </c>
      <c r="O62" s="43"/>
      <c r="P62" s="43"/>
      <c r="Q62" s="43"/>
      <c r="R62" s="43"/>
      <c r="S62" s="43"/>
      <c r="T62" s="43"/>
      <c r="U62" s="43"/>
      <c r="V62" s="43"/>
      <c r="W62" s="43"/>
      <c r="X62" s="42">
        <f>SUM(Y62:AJ62)</f>
        <v>2086000</v>
      </c>
      <c r="Y62" s="35">
        <v>337800</v>
      </c>
      <c r="Z62" s="35">
        <v>633700</v>
      </c>
      <c r="AA62" s="35">
        <v>682300</v>
      </c>
      <c r="AB62" s="35">
        <v>34900</v>
      </c>
      <c r="AC62" s="35">
        <v>51600</v>
      </c>
      <c r="AD62" s="35">
        <v>123500</v>
      </c>
      <c r="AE62" s="35">
        <v>103000</v>
      </c>
      <c r="AF62" s="35"/>
      <c r="AG62" s="35"/>
      <c r="AH62" s="35"/>
      <c r="AI62" s="35">
        <v>119200</v>
      </c>
      <c r="AJ62" s="35"/>
      <c r="AK62" s="43">
        <v>664200</v>
      </c>
      <c r="AL62" s="43"/>
      <c r="AM62" s="42">
        <f t="shared" si="8"/>
        <v>2750200</v>
      </c>
      <c r="AN62" s="35"/>
      <c r="AO62" s="35"/>
      <c r="AP62" s="35"/>
      <c r="AQ62" s="35"/>
      <c r="AR62" s="35"/>
      <c r="AS62" s="35"/>
      <c r="AT62" s="42">
        <f t="shared" si="6"/>
        <v>0</v>
      </c>
      <c r="AU62" s="42">
        <f t="shared" si="9"/>
        <v>2750200</v>
      </c>
    </row>
    <row r="63" spans="1:49" s="9" customFormat="1" ht="18.75">
      <c r="A63" s="22"/>
      <c r="B63" s="23" t="s">
        <v>132</v>
      </c>
      <c r="C63" s="43"/>
      <c r="D63" s="43"/>
      <c r="E63" s="43"/>
      <c r="F63" s="43"/>
      <c r="G63" s="43"/>
      <c r="H63" s="65"/>
      <c r="I63" s="43"/>
      <c r="J63" s="41">
        <f t="shared" si="2"/>
        <v>0</v>
      </c>
      <c r="K63" s="43"/>
      <c r="L63" s="43"/>
      <c r="M63" s="41">
        <f t="shared" si="3"/>
        <v>0</v>
      </c>
      <c r="N63" s="42">
        <f t="shared" si="4"/>
        <v>0</v>
      </c>
      <c r="O63" s="43"/>
      <c r="P63" s="43"/>
      <c r="Q63" s="43">
        <v>72220300</v>
      </c>
      <c r="R63" s="43">
        <v>4004800</v>
      </c>
      <c r="S63" s="43"/>
      <c r="T63" s="43">
        <v>42772500</v>
      </c>
      <c r="U63" s="43">
        <v>10002500</v>
      </c>
      <c r="V63" s="43">
        <v>1241000</v>
      </c>
      <c r="W63" s="43">
        <v>1865200</v>
      </c>
      <c r="X63" s="42">
        <f t="shared" si="5"/>
        <v>0</v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43"/>
      <c r="AL63" s="43">
        <v>110300</v>
      </c>
      <c r="AM63" s="42">
        <f t="shared" si="8"/>
        <v>132216600</v>
      </c>
      <c r="AN63" s="35">
        <v>1227300</v>
      </c>
      <c r="AO63" s="35"/>
      <c r="AP63" s="35"/>
      <c r="AQ63" s="35"/>
      <c r="AR63" s="35"/>
      <c r="AS63" s="35"/>
      <c r="AT63" s="42">
        <f t="shared" si="6"/>
        <v>1227300</v>
      </c>
      <c r="AU63" s="42">
        <f t="shared" si="9"/>
        <v>133443900</v>
      </c>
    </row>
    <row r="64" spans="1:49" s="12" customFormat="1" ht="23.25" customHeight="1">
      <c r="A64" s="48"/>
      <c r="B64" s="25" t="s">
        <v>116</v>
      </c>
      <c r="C64" s="43">
        <f t="shared" ref="C64:I64" si="16">SUM(C61,C56,C62)</f>
        <v>5132246</v>
      </c>
      <c r="D64" s="43">
        <f t="shared" si="16"/>
        <v>5.01</v>
      </c>
      <c r="E64" s="43">
        <f t="shared" si="16"/>
        <v>147400</v>
      </c>
      <c r="F64" s="43">
        <f t="shared" si="16"/>
        <v>360600</v>
      </c>
      <c r="G64" s="43">
        <f t="shared" si="16"/>
        <v>149583</v>
      </c>
      <c r="H64" s="43">
        <f t="shared" si="16"/>
        <v>322200</v>
      </c>
      <c r="I64" s="43">
        <f t="shared" si="16"/>
        <v>110300</v>
      </c>
      <c r="J64" s="41">
        <f t="shared" si="2"/>
        <v>6222329</v>
      </c>
      <c r="K64" s="43">
        <f>SUM(K61,K56,K62)</f>
        <v>392700</v>
      </c>
      <c r="L64" s="43">
        <f>SUM(L61,L56,L62)</f>
        <v>274043</v>
      </c>
      <c r="M64" s="41">
        <f t="shared" si="3"/>
        <v>666743</v>
      </c>
      <c r="N64" s="42">
        <f t="shared" si="4"/>
        <v>6889072</v>
      </c>
      <c r="O64" s="43">
        <f>SUM(O56,O61,O62)</f>
        <v>3786523</v>
      </c>
      <c r="P64" s="43"/>
      <c r="Q64" s="43">
        <v>72220300</v>
      </c>
      <c r="R64" s="43">
        <f>R63</f>
        <v>4004800</v>
      </c>
      <c r="S64" s="43">
        <f>SUM(S61,S56)</f>
        <v>185000</v>
      </c>
      <c r="T64" s="43">
        <f>T63</f>
        <v>42772500</v>
      </c>
      <c r="U64" s="43">
        <v>10002500</v>
      </c>
      <c r="V64" s="43">
        <f>V63</f>
        <v>1241000</v>
      </c>
      <c r="W64" s="43">
        <v>1865200</v>
      </c>
      <c r="X64" s="42">
        <f>SUM(Y64:AJ64)</f>
        <v>2516583</v>
      </c>
      <c r="Y64" s="43">
        <v>337800</v>
      </c>
      <c r="Z64" s="43">
        <v>633700</v>
      </c>
      <c r="AA64" s="43">
        <v>682300</v>
      </c>
      <c r="AB64" s="43">
        <v>34900</v>
      </c>
      <c r="AC64" s="43">
        <v>51600</v>
      </c>
      <c r="AD64" s="43">
        <v>123500</v>
      </c>
      <c r="AE64" s="43">
        <v>103000</v>
      </c>
      <c r="AF64" s="43">
        <f>AF56+AF61+AF62</f>
        <v>1583</v>
      </c>
      <c r="AG64" s="43">
        <f>AG56+AG61+AG62</f>
        <v>30000</v>
      </c>
      <c r="AH64" s="43">
        <f>AH56+AH61+AH62</f>
        <v>60000</v>
      </c>
      <c r="AI64" s="43">
        <f>AI56+AI61+AI62</f>
        <v>119200</v>
      </c>
      <c r="AJ64" s="43">
        <f>AJ56+AJ61</f>
        <v>339000</v>
      </c>
      <c r="AK64" s="43">
        <v>664200</v>
      </c>
      <c r="AL64" s="43">
        <f>AL63</f>
        <v>110300</v>
      </c>
      <c r="AM64" s="42">
        <f t="shared" si="8"/>
        <v>139368906</v>
      </c>
      <c r="AN64" s="35">
        <v>1227300</v>
      </c>
      <c r="AO64" s="35">
        <f>SUM(AO61,AO56)</f>
        <v>496447.39999999997</v>
      </c>
      <c r="AP64" s="35">
        <f>AP56+AP61</f>
        <v>4000</v>
      </c>
      <c r="AQ64" s="35">
        <f>AQ56+AQ61</f>
        <v>97700</v>
      </c>
      <c r="AR64" s="35">
        <f>SUM(AR61,AR56)</f>
        <v>209872</v>
      </c>
      <c r="AS64" s="35">
        <f>SUM(AS61,AS56)</f>
        <v>43240</v>
      </c>
      <c r="AT64" s="42">
        <f t="shared" si="6"/>
        <v>2078559.4</v>
      </c>
      <c r="AU64" s="42">
        <f t="shared" si="9"/>
        <v>141447465.40000001</v>
      </c>
      <c r="AV64" s="49"/>
    </row>
    <row r="65" spans="1:48" s="12" customFormat="1" ht="23.25" customHeight="1">
      <c r="A65" s="55"/>
      <c r="B65" s="56"/>
      <c r="C65" s="59"/>
      <c r="D65" s="59"/>
      <c r="E65" s="59"/>
      <c r="F65" s="59"/>
      <c r="G65" s="67"/>
      <c r="H65" s="67"/>
      <c r="I65" s="59"/>
      <c r="J65" s="57"/>
      <c r="K65" s="59"/>
      <c r="L65" s="67"/>
      <c r="M65" s="57"/>
      <c r="N65" s="58"/>
      <c r="O65" s="59"/>
      <c r="P65" s="59"/>
      <c r="Q65" s="59"/>
      <c r="R65" s="59"/>
      <c r="S65" s="59"/>
      <c r="T65" s="59"/>
      <c r="U65" s="59"/>
      <c r="V65" s="59"/>
      <c r="W65" s="59"/>
      <c r="X65" s="58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8"/>
      <c r="AN65" s="60"/>
      <c r="AO65" s="60"/>
      <c r="AP65" s="60"/>
      <c r="AQ65" s="60"/>
      <c r="AR65" s="60"/>
      <c r="AS65" s="60"/>
      <c r="AT65" s="58"/>
      <c r="AU65" s="58"/>
      <c r="AV65" s="49"/>
    </row>
    <row r="66" spans="1:48" ht="30" customHeight="1">
      <c r="G66" s="68"/>
      <c r="H66" s="68"/>
      <c r="L66" s="68"/>
      <c r="P66" s="37"/>
      <c r="AM66" s="37"/>
      <c r="AV66" s="24"/>
    </row>
    <row r="67" spans="1:48" ht="12" customHeight="1"/>
    <row r="68" spans="1:48" ht="15.6" customHeight="1">
      <c r="G68" s="37"/>
      <c r="H68" s="37"/>
      <c r="L68" s="37"/>
      <c r="X68" s="101" t="s">
        <v>154</v>
      </c>
      <c r="Y68" s="63"/>
      <c r="Z68" s="62"/>
      <c r="AA68" s="61"/>
      <c r="AB68" s="63"/>
      <c r="AC68" s="63"/>
      <c r="AD68" s="63"/>
      <c r="AE68" s="61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</row>
    <row r="69" spans="1:48" ht="16.149999999999999" customHeight="1">
      <c r="X69" s="63" t="s">
        <v>155</v>
      </c>
      <c r="Y69" s="63"/>
      <c r="Z69" s="62"/>
      <c r="AA69" s="63"/>
      <c r="AB69" s="63"/>
      <c r="AC69" s="63"/>
      <c r="AD69" s="63"/>
      <c r="AF69" s="29"/>
      <c r="AG69" s="29"/>
      <c r="AH69" s="29"/>
      <c r="AI69" s="29"/>
      <c r="AJ69" s="29"/>
      <c r="AK69" s="29"/>
      <c r="AL69" s="29"/>
      <c r="AM69" s="29"/>
      <c r="AN69" s="63" t="s">
        <v>153</v>
      </c>
      <c r="AO69" s="30"/>
      <c r="AP69" s="30"/>
      <c r="AQ69" s="30"/>
      <c r="AR69" s="30"/>
      <c r="AS69" s="30"/>
    </row>
    <row r="70" spans="1:48" ht="16.149999999999999" customHeight="1">
      <c r="X70" s="30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  <c r="AO70" s="30"/>
      <c r="AP70" s="30"/>
      <c r="AQ70" s="30"/>
      <c r="AR70" s="30"/>
      <c r="AS70" s="30"/>
    </row>
    <row r="71" spans="1:48" ht="16.149999999999999" customHeight="1">
      <c r="X71" s="30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0"/>
      <c r="AO71" s="30"/>
      <c r="AP71" s="30"/>
      <c r="AQ71" s="30"/>
      <c r="AR71" s="30"/>
      <c r="AS71" s="30"/>
    </row>
    <row r="72" spans="1:48" ht="16.149999999999999" customHeight="1">
      <c r="X72" s="30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0"/>
      <c r="AO72" s="30"/>
      <c r="AP72" s="30"/>
      <c r="AQ72" s="30"/>
      <c r="AR72" s="30"/>
      <c r="AS72" s="51">
        <f>SUM(AO64:AS64)</f>
        <v>851259.39999999991</v>
      </c>
    </row>
    <row r="73" spans="1:48" ht="16.149999999999999" customHeight="1">
      <c r="X73" s="30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30"/>
      <c r="AO73" s="30"/>
      <c r="AP73" s="30"/>
      <c r="AQ73" s="30"/>
      <c r="AR73" s="30"/>
      <c r="AS73" s="30"/>
    </row>
    <row r="74" spans="1:48" ht="16.149999999999999" customHeight="1">
      <c r="X74" s="30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9"/>
      <c r="AO74" s="39"/>
      <c r="AP74" s="39"/>
      <c r="AQ74" s="39"/>
      <c r="AR74" s="39"/>
      <c r="AS74" s="30"/>
    </row>
    <row r="75" spans="1:48" ht="16.149999999999999" customHeight="1">
      <c r="X75" s="30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9"/>
      <c r="AO75" s="39"/>
      <c r="AP75" s="39"/>
      <c r="AQ75" s="39"/>
      <c r="AR75" s="39"/>
      <c r="AS75" s="30"/>
    </row>
    <row r="76" spans="1:48" ht="16.149999999999999" customHeight="1">
      <c r="X76" s="30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0"/>
      <c r="AO76" s="30"/>
      <c r="AP76" s="30"/>
      <c r="AQ76" s="30"/>
      <c r="AR76" s="30"/>
      <c r="AS76" s="30"/>
    </row>
    <row r="77" spans="1:48" ht="15.75">
      <c r="B77" s="8" t="s">
        <v>133</v>
      </c>
      <c r="C77" s="36">
        <f>C63+C61+C56+C62</f>
        <v>5132246</v>
      </c>
      <c r="D77" s="36">
        <f t="shared" ref="D77:AU77" si="17">D63+D61+D56+D62</f>
        <v>5.01</v>
      </c>
      <c r="E77" s="36">
        <f t="shared" si="17"/>
        <v>147400</v>
      </c>
      <c r="F77" s="36"/>
      <c r="G77" s="36"/>
      <c r="H77" s="36">
        <f t="shared" si="17"/>
        <v>322200</v>
      </c>
      <c r="I77" s="36"/>
      <c r="J77" s="36">
        <f t="shared" si="17"/>
        <v>6222329</v>
      </c>
      <c r="K77" s="36">
        <f t="shared" si="17"/>
        <v>392700</v>
      </c>
      <c r="L77" s="36">
        <f t="shared" si="17"/>
        <v>274043</v>
      </c>
      <c r="M77" s="36">
        <f t="shared" si="17"/>
        <v>666743</v>
      </c>
      <c r="N77" s="36">
        <f t="shared" si="17"/>
        <v>6889072</v>
      </c>
      <c r="O77" s="36">
        <f t="shared" si="17"/>
        <v>3786523</v>
      </c>
      <c r="P77" s="36">
        <f t="shared" si="17"/>
        <v>0</v>
      </c>
      <c r="Q77" s="36">
        <f t="shared" si="17"/>
        <v>72220300</v>
      </c>
      <c r="R77" s="36"/>
      <c r="S77" s="36">
        <f t="shared" si="17"/>
        <v>185000</v>
      </c>
      <c r="T77" s="36">
        <f t="shared" si="17"/>
        <v>42772500</v>
      </c>
      <c r="U77" s="36">
        <f t="shared" si="17"/>
        <v>10002500</v>
      </c>
      <c r="V77" s="36">
        <f t="shared" si="17"/>
        <v>1241000</v>
      </c>
      <c r="W77" s="36">
        <f t="shared" si="17"/>
        <v>1865200</v>
      </c>
      <c r="X77" s="36">
        <f t="shared" si="17"/>
        <v>2516583</v>
      </c>
      <c r="Y77" s="36">
        <f t="shared" si="17"/>
        <v>337800</v>
      </c>
      <c r="Z77" s="36">
        <f t="shared" si="17"/>
        <v>633700</v>
      </c>
      <c r="AA77" s="36">
        <f t="shared" si="17"/>
        <v>682300</v>
      </c>
      <c r="AB77" s="36">
        <f t="shared" si="17"/>
        <v>34900</v>
      </c>
      <c r="AC77" s="36">
        <f t="shared" si="17"/>
        <v>51600</v>
      </c>
      <c r="AD77" s="36"/>
      <c r="AE77" s="36">
        <f>AE63+AE61+AE56+AE62</f>
        <v>103000</v>
      </c>
      <c r="AF77" s="36"/>
      <c r="AG77" s="36"/>
      <c r="AH77" s="36"/>
      <c r="AI77" s="36"/>
      <c r="AJ77" s="36"/>
      <c r="AK77" s="36">
        <f t="shared" si="17"/>
        <v>664200</v>
      </c>
      <c r="AL77" s="36"/>
      <c r="AM77" s="36">
        <f t="shared" si="17"/>
        <v>139368906</v>
      </c>
      <c r="AN77" s="36">
        <f t="shared" si="17"/>
        <v>1227300</v>
      </c>
      <c r="AO77" s="36"/>
      <c r="AP77" s="36"/>
      <c r="AQ77" s="36"/>
      <c r="AR77" s="36"/>
      <c r="AS77" s="36">
        <f t="shared" si="17"/>
        <v>43240</v>
      </c>
      <c r="AT77" s="36">
        <f t="shared" si="17"/>
        <v>2078559.4</v>
      </c>
      <c r="AU77" s="36">
        <f t="shared" si="17"/>
        <v>141447465.40000001</v>
      </c>
    </row>
    <row r="78" spans="1:48" ht="15.75">
      <c r="J78" s="7"/>
      <c r="M78" s="7"/>
      <c r="N78" s="7"/>
      <c r="AU78" s="7"/>
    </row>
    <row r="79" spans="1:48" ht="15.75">
      <c r="C79" s="36">
        <f t="shared" ref="C79:AU79" si="18">C77-C64</f>
        <v>0</v>
      </c>
      <c r="D79" s="36">
        <f t="shared" si="18"/>
        <v>0</v>
      </c>
      <c r="E79" s="36">
        <f t="shared" si="18"/>
        <v>0</v>
      </c>
      <c r="F79" s="36"/>
      <c r="G79" s="36"/>
      <c r="H79" s="36">
        <f t="shared" si="18"/>
        <v>0</v>
      </c>
      <c r="I79" s="36"/>
      <c r="J79" s="36">
        <f t="shared" si="18"/>
        <v>0</v>
      </c>
      <c r="K79" s="36">
        <f t="shared" si="18"/>
        <v>0</v>
      </c>
      <c r="L79" s="36">
        <f t="shared" si="18"/>
        <v>0</v>
      </c>
      <c r="M79" s="36">
        <f t="shared" si="18"/>
        <v>0</v>
      </c>
      <c r="N79" s="36">
        <f t="shared" si="18"/>
        <v>0</v>
      </c>
      <c r="O79" s="36">
        <f t="shared" si="18"/>
        <v>0</v>
      </c>
      <c r="P79" s="36">
        <f t="shared" si="18"/>
        <v>0</v>
      </c>
      <c r="Q79" s="36">
        <f t="shared" si="18"/>
        <v>0</v>
      </c>
      <c r="R79" s="36"/>
      <c r="S79" s="36">
        <f t="shared" si="18"/>
        <v>0</v>
      </c>
      <c r="T79" s="36">
        <f t="shared" si="18"/>
        <v>0</v>
      </c>
      <c r="U79" s="36">
        <f t="shared" si="18"/>
        <v>0</v>
      </c>
      <c r="V79" s="36">
        <f t="shared" si="18"/>
        <v>0</v>
      </c>
      <c r="W79" s="36">
        <f t="shared" si="18"/>
        <v>0</v>
      </c>
      <c r="X79" s="36">
        <f t="shared" si="18"/>
        <v>0</v>
      </c>
      <c r="Y79" s="36">
        <f t="shared" si="18"/>
        <v>0</v>
      </c>
      <c r="Z79" s="36">
        <f t="shared" si="18"/>
        <v>0</v>
      </c>
      <c r="AA79" s="36">
        <f t="shared" si="18"/>
        <v>0</v>
      </c>
      <c r="AB79" s="36">
        <f t="shared" si="18"/>
        <v>0</v>
      </c>
      <c r="AC79" s="36">
        <f t="shared" si="18"/>
        <v>0</v>
      </c>
      <c r="AD79" s="36"/>
      <c r="AE79" s="36">
        <f>AE77-AE64</f>
        <v>0</v>
      </c>
      <c r="AF79" s="36"/>
      <c r="AG79" s="36"/>
      <c r="AH79" s="36"/>
      <c r="AI79" s="36"/>
      <c r="AJ79" s="36"/>
      <c r="AK79" s="36">
        <f t="shared" si="18"/>
        <v>0</v>
      </c>
      <c r="AL79" s="36"/>
      <c r="AM79" s="36">
        <f t="shared" si="18"/>
        <v>0</v>
      </c>
      <c r="AN79" s="36">
        <f t="shared" si="18"/>
        <v>0</v>
      </c>
      <c r="AO79" s="36"/>
      <c r="AP79" s="36"/>
      <c r="AQ79" s="36"/>
      <c r="AR79" s="36"/>
      <c r="AS79" s="36">
        <f t="shared" si="18"/>
        <v>0</v>
      </c>
      <c r="AT79" s="36">
        <f t="shared" si="18"/>
        <v>0</v>
      </c>
      <c r="AU79" s="36">
        <f t="shared" si="18"/>
        <v>0</v>
      </c>
    </row>
    <row r="88" spans="39:39">
      <c r="AM88" s="36"/>
    </row>
  </sheetData>
  <mergeCells count="42">
    <mergeCell ref="AK11:AK12"/>
    <mergeCell ref="X10:AL10"/>
    <mergeCell ref="S11:S12"/>
    <mergeCell ref="Q11:Q12"/>
    <mergeCell ref="C10:I10"/>
    <mergeCell ref="I11:I12"/>
    <mergeCell ref="AN10:AS10"/>
    <mergeCell ref="AL11:AL12"/>
    <mergeCell ref="U11:U12"/>
    <mergeCell ref="W11:W12"/>
    <mergeCell ref="AO11:AS11"/>
    <mergeCell ref="O10:W10"/>
    <mergeCell ref="X13:AC13"/>
    <mergeCell ref="O11:P11"/>
    <mergeCell ref="O13:P13"/>
    <mergeCell ref="X11:X12"/>
    <mergeCell ref="R11:R12"/>
    <mergeCell ref="C7:K7"/>
    <mergeCell ref="C13:D13"/>
    <mergeCell ref="V11:V12"/>
    <mergeCell ref="T11:T12"/>
    <mergeCell ref="K10:L10"/>
    <mergeCell ref="A9:A12"/>
    <mergeCell ref="B9:B12"/>
    <mergeCell ref="C11:D11"/>
    <mergeCell ref="C9:M9"/>
    <mergeCell ref="K11:K12"/>
    <mergeCell ref="E11:E12"/>
    <mergeCell ref="L11:L12"/>
    <mergeCell ref="H11:H12"/>
    <mergeCell ref="G11:G12"/>
    <mergeCell ref="F11:F12"/>
    <mergeCell ref="AU9:AU13"/>
    <mergeCell ref="AT10:AT13"/>
    <mergeCell ref="AM10:AM13"/>
    <mergeCell ref="J10:J13"/>
    <mergeCell ref="M10:M13"/>
    <mergeCell ref="N9:N13"/>
    <mergeCell ref="X9:AT9"/>
    <mergeCell ref="O9:W9"/>
    <mergeCell ref="AN11:AN12"/>
    <mergeCell ref="AO13:AS13"/>
  </mergeCells>
  <phoneticPr fontId="0" type="noConversion"/>
  <pageMargins left="0.61" right="0.39370078740157483" top="0.56999999999999995" bottom="0.19685039370078741" header="0.59055118110236227" footer="0.19685039370078741"/>
  <pageSetup paperSize="9" scale="31" fitToWidth="3" orientation="landscape" r:id="rId1"/>
  <headerFooter alignWithMargins="0">
    <oddFooter>&amp;R&amp;P</oddFooter>
  </headerFooter>
  <colBreaks count="2" manualBreakCount="2">
    <brk id="14" max="67" man="1"/>
    <brk id="2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2013-11-29T13:42:54Z</cp:lastPrinted>
  <dcterms:created xsi:type="dcterms:W3CDTF">2004-10-20T09:00:56Z</dcterms:created>
  <dcterms:modified xsi:type="dcterms:W3CDTF">2013-12-11T10:53:56Z</dcterms:modified>
  <cp:category/>
</cp:coreProperties>
</file>